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<sst xmlns="http://schemas.openxmlformats.org/spreadsheetml/2006/main" count="426" uniqueCount="349">
  <si>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</si>
  <si>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</si>
  <si>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</si>
  <si>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</si>
  <si>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</si>
  <si>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</si>
  <si>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</si>
  <si>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</si>
  <si>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</si>
  <si>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</si>
  <si>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</si>
  <si>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</si>
  <si>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</si>
  <si>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</si>
  <si>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</si>
  <si>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</si>
  <si>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</si>
  <si>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</si>
  <si>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</si>
  <si>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</si>
  <si>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</si>
  <si>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</si>
  <si>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</si>
  <si>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</si>
  <si>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</si>
  <si>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</si>
  <si>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</si>
  <si>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</si>
  <si>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</si>
  <si>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</si>
  <si>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</si>
  <si>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</si>
  <si>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</si>
  <si>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</si>
  <si>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</si>
  <si>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</si>
  <si>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</si>
  <si>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</si>
  <si>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</si>
  <si>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>Loss before taxation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</si>
  <si>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</si>
  <si>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</si>
  <si>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</si>
  <si>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</si>
  <si>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</si>
  <si>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</si>
  <si>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</si>
  <si>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</si>
  <si>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</si>
  <si>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</si>
  <si>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</si>
  <si>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</si>
  <si>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</si>
  <si>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</si>
  <si>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</si>
  <si>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</si>
  <si>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</si>
  <si>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</si>
  <si>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</si>
  <si>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</si>
  <si>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</si>
  <si>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</si>
  <si>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</si>
  <si>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</si>
  <si>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</si>
  <si>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</si>
  <si>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</si>
  <si>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</si>
  <si>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</si>
  <si>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</si>
  <si>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</si>
  <si>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</si>
  <si>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</si>
  <si>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</si>
  <si>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</si>
  <si>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</si>
  <si>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</si>
  <si>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</si>
  <si>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</si>
  <si>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</si>
  <si>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</si>
  <si>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</si>
  <si>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</si>
  <si>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</si>
  <si>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</si>
  <si>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>19.</t>
  </si>
  <si>
    <t>Quoted Securities</t>
  </si>
  <si>
    <t>20.</t>
  </si>
  <si>
    <t>Status of Corporate Proposals</t>
  </si>
  <si>
    <t>a)</t>
  </si>
  <si>
    <t>21.</t>
  </si>
  <si>
    <t xml:space="preserve">Group Borrowings </t>
  </si>
  <si>
    <t xml:space="preserve">Short Term Borrowings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</si>
  <si>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</si>
  <si>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</si>
  <si>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</si>
  <si>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</si>
  <si>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</si>
  <si>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</si>
  <si>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</si>
  <si>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</si>
  <si>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</si>
  <si>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</si>
  <si>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</si>
  <si>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</si>
  <si>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</si>
  <si>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</si>
  <si>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</si>
  <si>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Other receivables and deposits</t>
  </si>
  <si>
    <t>Hire purchase payables</t>
  </si>
  <si>
    <t>Provision for retirement benefits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</si>
  <si>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</si>
  <si>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</si>
  <si>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>The audit report for the preceding annual financial statements was not subject to any</t>
  </si>
  <si>
    <t>The valuations of property, plant and equipment have been brought forward, without</t>
  </si>
  <si>
    <t>There were no material events subsequent to the end of the current financial quarter that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</si>
  <si>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</si>
  <si>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</si>
  <si>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</si>
  <si>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</si>
  <si>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</si>
  <si>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</si>
  <si>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</si>
  <si>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</si>
  <si>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</si>
  <si>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</si>
  <si>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Repayment of bankers' acceptance</t>
  </si>
  <si>
    <t>Repayment of hire purchase</t>
  </si>
  <si>
    <t>CASH AND CASH EQUIVALENTS COMPRISE:-</t>
  </si>
  <si>
    <t>NET TANGIBLE ASSETS PER SHARE (RM)</t>
  </si>
  <si>
    <t>Unusual Items</t>
  </si>
  <si>
    <t>N/A - Not Applicable</t>
  </si>
  <si>
    <t>reserves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</si>
  <si>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</si>
  <si>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</si>
  <si>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</si>
  <si>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 xml:space="preserve">                    - Term Loan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</si>
  <si>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</si>
  <si>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</si>
  <si>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</si>
  <si>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</si>
  <si>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</si>
  <si>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</si>
  <si>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</si>
  <si>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 xml:space="preserve">         - Revolving Loans</t>
  </si>
  <si>
    <t>Repayment of revolving loans</t>
  </si>
  <si>
    <t>b)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</si>
  <si>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</si>
  <si>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</si>
  <si>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</si>
  <si>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There were no changes in estimates of amounts reported in prior financial years, that have</t>
  </si>
  <si>
    <t>a material effect in the current financial quarter.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</si>
  <si>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</si>
  <si>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</si>
  <si>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</si>
  <si>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</si>
  <si>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Net cash used in financing activities</t>
  </si>
  <si>
    <t>Bank borrowings (secured)</t>
  </si>
  <si>
    <t>Balance at 01-01-2006</t>
  </si>
  <si>
    <t>information reporting is not relevant in the context of the Group.</t>
  </si>
  <si>
    <t>(i)</t>
  </si>
  <si>
    <t>(ii)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</si>
  <si>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</si>
  <si>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</si>
  <si>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</si>
  <si>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(RM'000)</t>
  </si>
  <si>
    <t>(sen)</t>
  </si>
  <si>
    <t>The Company announced on 20 October 2006, that it proposed to undertake the following:-</t>
  </si>
  <si>
    <t>Proposed private placement of up to 10% of the issued and paid-up share capital of the</t>
  </si>
  <si>
    <t>Company to investors to be identified ("Proposed Private Placement"); and</t>
  </si>
  <si>
    <t xml:space="preserve">Proposed rights issue of up to 10,480,550 new ordinary shares of RM1.00 each in the </t>
  </si>
  <si>
    <t>Company ("BTM Shares") at an issue price of RM1.00 each on the basis of one (1) rights</t>
  </si>
  <si>
    <t xml:space="preserve">share for every three (3) existing BTM Shares held on a date to be determined later </t>
  </si>
  <si>
    <t>together with up to 10,480,550 new free detachable warrants of RM1.00 each on the</t>
  </si>
  <si>
    <t xml:space="preserve">basis of one (1) warrant for every one (1) rights share subscribed ("Proposed Rights </t>
  </si>
  <si>
    <t>Issue").</t>
  </si>
  <si>
    <t>31/12/2006</t>
  </si>
  <si>
    <t>Issue of shares</t>
  </si>
  <si>
    <t>The approval  of the Securities Commission ("SC") and the SC, on behalf of the Foreign</t>
  </si>
  <si>
    <t>Investment Committee, for the Proposed Private Placement and the listing of and quotation</t>
  </si>
  <si>
    <t>for the Placement Shares was obtained vide the SC's letter dated 6 December 2006. Bursa</t>
  </si>
  <si>
    <t>Malaysia Securities Berhad ("Bursa Securities") has approved in-principle the listing of up to</t>
  </si>
  <si>
    <t>2,814,000 new ordinary shares of RM1.00 each to be issued pursuant to the Private</t>
  </si>
  <si>
    <t>Placement vide Bursa Securities's letter dated 8 January 2007.</t>
  </si>
  <si>
    <t>industry segment and its operations are located wholly in Malaysia. Accordingly, segmental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</si>
  <si>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</si>
  <si>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</si>
  <si>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</si>
  <si>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Surplus on revaluation of lands and</t>
  </si>
  <si>
    <t xml:space="preserve">  buildings, net of deferred tax</t>
  </si>
  <si>
    <t>The Group primarily depends on the income and contribution from the subsidiaries which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</si>
  <si>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</si>
  <si>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</si>
  <si>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</si>
  <si>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</si>
  <si>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</si>
  <si>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</si>
  <si>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</si>
  <si>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</si>
  <si>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</si>
  <si>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</si>
  <si>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</si>
  <si>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</si>
  <si>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</si>
  <si>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</si>
  <si>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</si>
  <si>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</si>
  <si>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</si>
  <si>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</si>
  <si>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</si>
  <si>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</si>
  <si>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</si>
  <si>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</si>
  <si>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</si>
  <si>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Financial Report for the year ended 31 December 2006)</t>
  </si>
  <si>
    <t>the year ended 31 December 2006)</t>
  </si>
  <si>
    <t>Balance at 01-01-2007</t>
  </si>
  <si>
    <t>conjunction with the Annual Financial Report for the year ended 31 December 2006.)</t>
  </si>
  <si>
    <t>Bank overdrafts</t>
  </si>
  <si>
    <t>This consolidated interim financial statements are prepared in accordance with Financial</t>
  </si>
  <si>
    <t>Reporting Standard ("FRS") 134: "Interim Financial Reporting" and paragraph 9.22 of the</t>
  </si>
  <si>
    <t>Listing Requirements of Bursa Malaysia Securities Berhad, and should be read in</t>
  </si>
  <si>
    <t>conjunction with the Group's annual audited financial statements for the year ended 31</t>
  </si>
  <si>
    <t>December 2006.</t>
  </si>
  <si>
    <t>The significant accounting policies and methods of computation adopted in this interim</t>
  </si>
  <si>
    <t>financial report are consistent with those adopted for the annual audited financial statements</t>
  </si>
  <si>
    <t>for the year ended 31 December 2006, except for the adoption of the following new/revised</t>
  </si>
  <si>
    <t>FRS and Amendments that are effective for financial statements commencing 1 January</t>
  </si>
  <si>
    <t>2007:-</t>
  </si>
  <si>
    <t>FRS 117</t>
  </si>
  <si>
    <t>FRS 124</t>
  </si>
  <si>
    <r>
      <t>Amendment to FRS 119</t>
    </r>
    <r>
      <rPr>
        <vertAlign val="subscript"/>
        <sz val="11"/>
        <rFont val="Arial"/>
        <family val="2"/>
      </rPr>
      <t>2004</t>
    </r>
  </si>
  <si>
    <t>Leases</t>
  </si>
  <si>
    <t>Related Party Disclosure</t>
  </si>
  <si>
    <t>Employee Benefits - Actuarial Gains and Losses,</t>
  </si>
  <si>
    <t xml:space="preserve">  Group Plans and Disclosures</t>
  </si>
  <si>
    <t>impact on the Group. The effect of the changes in accounting policy resulting from the</t>
  </si>
  <si>
    <t>adoption of FRS 117 is as follows:-</t>
  </si>
  <si>
    <t>amendment from the previous annual financial statements.</t>
  </si>
  <si>
    <t>On 16 April 2007, the Company issued the first tranche of the Placement Shares,</t>
  </si>
  <si>
    <t>comprising of 590,940 new ordinary shares of RM1.00 each, which was listed on Bursa</t>
  </si>
  <si>
    <t>During the current financial period, the issued and fully paid-up share capital of the</t>
  </si>
  <si>
    <t>FRS 117: Leases</t>
  </si>
  <si>
    <t>Prepaid lease payments</t>
  </si>
  <si>
    <t>As previously</t>
  </si>
  <si>
    <t>stated</t>
  </si>
  <si>
    <t>Effect of</t>
  </si>
  <si>
    <t>As</t>
  </si>
  <si>
    <t>restated</t>
  </si>
  <si>
    <t>As at 31 December 2006</t>
  </si>
  <si>
    <t>financial institutions for credit facilities granted to subsidiary companies.</t>
  </si>
  <si>
    <t>The Company does not have any outstanding convertible shares or convertible financial</t>
  </si>
  <si>
    <t>instruments subsequent to the current financial quarter and current financial year-to-date.</t>
  </si>
  <si>
    <t>There was no purchase of quoted securities during the current quarter and financial year</t>
  </si>
  <si>
    <t>continue to be amortised on a straight line basis over the lease term. The reclassification of</t>
  </si>
  <si>
    <t>Group has applied this change in accounting policy retrospectively. As a result of the</t>
  </si>
  <si>
    <t>adoption of FRS 117, comparative amounts as at 31 December 2006 have been</t>
  </si>
  <si>
    <t>reclassified as follows:-</t>
  </si>
  <si>
    <t>leasehold lands as prepaid lease payments has no impact on the income statements. The</t>
  </si>
  <si>
    <t>Prior to 1 January 2007, leasehold lands were classified as property, plant and equipment</t>
  </si>
  <si>
    <t>and were stated at valuation less accumulated depreciation and impairment losses. The</t>
  </si>
  <si>
    <t>adoption of FRS 117 has resulted in a retrospective change in the accounting policy relating</t>
  </si>
  <si>
    <t>to the classification of leasehold lands which are now classified as an operating lease. The</t>
  </si>
  <si>
    <t>upfront payments made for the leasehold lands represents prepaid lease payments and</t>
  </si>
  <si>
    <t>There were no sale of unquoted investment for the current quarter and financial year</t>
  </si>
  <si>
    <t>The Company has contingent liabilities of RM17.67 million in respect of guarantees to</t>
  </si>
  <si>
    <t>Increase/(decrease) in trade payables</t>
  </si>
  <si>
    <t>(Increase)/decrease in other receivables and deposits</t>
  </si>
  <si>
    <t>Gain on disposal of quoted investment</t>
  </si>
  <si>
    <t>Proceeds from disposal of quoted investment</t>
  </si>
  <si>
    <t>Company was increased from RM28,568,650 to RM31,417,650 as a result of the issuance</t>
  </si>
  <si>
    <t>of the following shares:-</t>
  </si>
  <si>
    <t>35,000 new ordinary shares of RM1.00 each at an issue price of RM1.00 per share</t>
  </si>
  <si>
    <t>2,814,000 new ordinary shares of RM1.00 each at an issue price of RM1.00 per share</t>
  </si>
  <si>
    <t>pursuant to the Company's Employees' Share Option Scheme; and</t>
  </si>
  <si>
    <t>to-date. During the current financial year to-date, Syarikat Maskayu Sawmill Sdn Bhd, a</t>
  </si>
  <si>
    <t>subsidiary of the Company has disposed off a parcel of its building located in Kuala</t>
  </si>
  <si>
    <t>Terengganu for a total sales proceeds of RM490,976 resulting in net realised gain of</t>
  </si>
  <si>
    <t>RM350,976.</t>
  </si>
  <si>
    <t>subsidiary of the Company has disposed off all its investments in quoted shares for a total</t>
  </si>
  <si>
    <t>sales proceeds of RM26,741 resulting in net realised gain of RM5,545.</t>
  </si>
  <si>
    <t>Securities on 24 April 2007. On 8 June 2007, the Company issued the second and final</t>
  </si>
  <si>
    <t>tranche of the Placement Shares comprising of 2,223,060 new ordinary shares of RM1.00</t>
  </si>
  <si>
    <t>each, which was listed on Bursa Securities on 15 June 2007 and that the Private Placement</t>
  </si>
  <si>
    <t>is deemed completed on 15 June 2007.</t>
  </si>
  <si>
    <t>pursuant to the Private Placement exercise.</t>
  </si>
  <si>
    <t xml:space="preserve">     Secured - Overdrafts </t>
  </si>
  <si>
    <t>Property, plant and equipment written off</t>
  </si>
  <si>
    <t>Issuance of shares (net of expenses)</t>
  </si>
  <si>
    <t>Interest on fixed deposits</t>
  </si>
  <si>
    <t>Interest received</t>
  </si>
  <si>
    <t>Net (loss)/profit for the period</t>
  </si>
  <si>
    <t xml:space="preserve">Basic (loss)/profit per share </t>
  </si>
  <si>
    <t>(Increase)/decrease in inventories</t>
  </si>
  <si>
    <t>Net cash generated from investing activities</t>
  </si>
  <si>
    <t>NET INCREASE IN CASH AND CASH EQUIVALENTS</t>
  </si>
  <si>
    <t>Profit/(Loss) From Operations</t>
  </si>
  <si>
    <t>Profit/(Loss) From Ordinary Activities</t>
  </si>
  <si>
    <t xml:space="preserve">   Before Tax</t>
  </si>
  <si>
    <t xml:space="preserve">   After Tax</t>
  </si>
  <si>
    <t>Profit/(Loss) For The Period</t>
  </si>
  <si>
    <t>Profit/(Loss) Per Share (sen)</t>
  </si>
  <si>
    <r>
      <t>The adoption of FRS 124 and Amendment to FRS 119</t>
    </r>
    <r>
      <rPr>
        <vertAlign val="subscript"/>
        <sz val="11"/>
        <rFont val="Arial"/>
        <family val="2"/>
      </rPr>
      <t>2004</t>
    </r>
    <r>
      <rPr>
        <sz val="11"/>
        <rFont val="Arial"/>
        <family val="2"/>
      </rPr>
      <t xml:space="preserve"> does not have a significant</t>
    </r>
  </si>
  <si>
    <t>Increase in short-term deposits pledged as security</t>
  </si>
  <si>
    <t>On 15 November 2007, SC rejected the Proposed Rights Issue due to non-compliance with</t>
  </si>
  <si>
    <t>the requirements of Paragraph 13.02 of the Policies and Guidelines on Issue/Offer of</t>
  </si>
  <si>
    <t>Securities, which states that all proposals by distressed listed companies should be</t>
  </si>
  <si>
    <t>sufficiently comprehensive and capable of resolving all financial problems faced and should</t>
  </si>
  <si>
    <t>demonstrate an increase in shareholder value.</t>
  </si>
  <si>
    <t>(Decrease)/increase in other payables and accruals</t>
  </si>
  <si>
    <t>The effect on the loss per share of the assumed exercise of the Employees' Share Option</t>
  </si>
  <si>
    <t>rely on the availability of raw materials. The Group is making arrangements to secure raw</t>
  </si>
  <si>
    <t>materials in Kelantan, Terengganu and Thailand where the raw materials are now available</t>
  </si>
  <si>
    <t>at a lower cost. In addition, the Group is also making arrangement to secure additional raw</t>
  </si>
  <si>
    <t>31/12/2007</t>
  </si>
  <si>
    <t>As At 31 December  2007</t>
  </si>
  <si>
    <t>Interim Report for the Quarter ended 31 December 2007</t>
  </si>
  <si>
    <t>For the 12 Months Ended 31 December 2007</t>
  </si>
  <si>
    <t xml:space="preserve">12 months </t>
  </si>
  <si>
    <t>ended 31-12-2007</t>
  </si>
  <si>
    <t>Balance at 31-12-2007</t>
  </si>
  <si>
    <t>ended 31-12-2006</t>
  </si>
  <si>
    <t>Balance at 31-12-2006</t>
  </si>
  <si>
    <t>12 months</t>
  </si>
  <si>
    <t>CASH AND CASH EQUIVALENTS AT 31ST DECEMBER</t>
  </si>
  <si>
    <t>Allowance for doubtful debts</t>
  </si>
  <si>
    <t>Dividend income</t>
  </si>
  <si>
    <t>Dividend received</t>
  </si>
  <si>
    <t>Interim Report for the Fourth Quarter Ended 31 December 2007</t>
  </si>
  <si>
    <t>million as compared a pre-tax loss of RM0.82 million in the previous quarter ended 30</t>
  </si>
  <si>
    <t>On 14 December 2007, the Company submitted an appeal on the SC's decision on the</t>
  </si>
  <si>
    <t>Proposed Rights Issue.</t>
  </si>
  <si>
    <t>Total Group borrowings as at 31 December 2007 are as follows :-</t>
  </si>
  <si>
    <t>For the fourth financial quarter under review, the Group recorded turnover of RM2.24 million,</t>
  </si>
  <si>
    <t>an increase of 8.4% over the corresponding period last year. The Group recorded a pre-tax</t>
  </si>
  <si>
    <t>loss of RM1.21 million as compared to a pre-tax loss of RM1.34 million in the corresponding</t>
  </si>
  <si>
    <t>period last year mainly due to higher turnover in the current financial quarter.</t>
  </si>
  <si>
    <t>For the quarter ended 31 December 2007, the Group recorded a pre-tax loss of RM1.21</t>
  </si>
  <si>
    <t>September 2007, mainly due to lower turnover recorded in the current financial quarter.</t>
  </si>
  <si>
    <t xml:space="preserve">materials from Papua New Guinea. Barring unforeseen circumstances, the Group expects </t>
  </si>
  <si>
    <t>a better performance for the year 2008.</t>
  </si>
  <si>
    <t>Repayment of term loan</t>
  </si>
  <si>
    <t>Decrease in trade receivables</t>
  </si>
  <si>
    <t>Operating loss before working capital changes</t>
  </si>
  <si>
    <t>Increase in amount due to directors</t>
  </si>
  <si>
    <t>Net cash used in operating activities</t>
  </si>
  <si>
    <t>Scheme granted on 1 June 2004 for the comparative financial quarter and year-to-date is</t>
  </si>
  <si>
    <t>anti-dilutive and hence, the diluted loss per share have not been presented.</t>
  </si>
  <si>
    <t>DATED :  28 February 2008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</si>
</sst>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4" xfId="15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4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7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Alignment="1" quotePrefix="1">
      <alignment/>
    </xf>
    <xf numFmtId="15" fontId="4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6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9" fontId="8" fillId="0" borderId="5" xfId="15" applyNumberFormat="1" applyFont="1" applyBorder="1" applyAlignment="1">
      <alignment/>
    </xf>
    <xf numFmtId="37" fontId="8" fillId="0" borderId="7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 quotePrefix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1">
      <selection activeCell="D59" sqref="D59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60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315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2" t="s">
        <v>314</v>
      </c>
      <c r="E8" s="12"/>
      <c r="F8" s="22" t="s">
        <v>176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9.75" customHeight="1">
      <c r="A10" s="4"/>
      <c r="B10" s="4"/>
      <c r="C10" s="4"/>
      <c r="D10" s="12"/>
      <c r="E10" s="12"/>
      <c r="F10" s="12"/>
      <c r="G10" s="4"/>
      <c r="H10" s="4"/>
      <c r="I10" s="4"/>
    </row>
    <row r="11" spans="1:9" ht="15">
      <c r="A11" s="11" t="s">
        <v>191</v>
      </c>
      <c r="B11" s="4"/>
      <c r="C11" s="26"/>
      <c r="D11" s="26"/>
      <c r="E11" s="26"/>
      <c r="F11" s="26"/>
      <c r="G11" s="26"/>
      <c r="H11" s="4"/>
      <c r="I11" s="4"/>
    </row>
    <row r="12" spans="1:9" ht="9.75" customHeight="1">
      <c r="A12" s="4"/>
      <c r="B12" s="4"/>
      <c r="C12" s="26"/>
      <c r="D12" s="26"/>
      <c r="E12" s="26"/>
      <c r="F12" s="26"/>
      <c r="G12" s="26"/>
      <c r="H12" s="4"/>
      <c r="I12" s="4"/>
    </row>
    <row r="13" spans="1:9" ht="15">
      <c r="A13" s="11" t="s">
        <v>192</v>
      </c>
      <c r="B13" s="4"/>
      <c r="C13" s="26"/>
      <c r="D13" s="30"/>
      <c r="E13" s="30"/>
      <c r="F13" s="30"/>
      <c r="G13" s="26"/>
      <c r="H13" s="4"/>
      <c r="I13" s="4"/>
    </row>
    <row r="14" spans="1:9" ht="14.25">
      <c r="A14" s="4"/>
      <c r="B14" s="4" t="s">
        <v>193</v>
      </c>
      <c r="C14" s="26"/>
      <c r="D14" s="27">
        <v>18164</v>
      </c>
      <c r="E14" s="30"/>
      <c r="F14" s="27">
        <v>20159</v>
      </c>
      <c r="G14" s="26"/>
      <c r="H14" s="4"/>
      <c r="I14" s="4"/>
    </row>
    <row r="15" spans="1:9" ht="14.25">
      <c r="A15" s="4"/>
      <c r="B15" s="4" t="s">
        <v>194</v>
      </c>
      <c r="C15" s="26"/>
      <c r="D15" s="28">
        <v>40</v>
      </c>
      <c r="E15" s="30"/>
      <c r="F15" s="28">
        <v>61</v>
      </c>
      <c r="G15" s="26"/>
      <c r="H15" s="4"/>
      <c r="I15" s="4"/>
    </row>
    <row r="16" spans="1:9" ht="14.25">
      <c r="A16" s="4"/>
      <c r="B16" s="4" t="s">
        <v>243</v>
      </c>
      <c r="C16" s="26"/>
      <c r="D16" s="29">
        <v>748</v>
      </c>
      <c r="E16" s="30"/>
      <c r="F16" s="29">
        <v>968</v>
      </c>
      <c r="G16" s="26"/>
      <c r="H16" s="4"/>
      <c r="I16" s="4"/>
    </row>
    <row r="17" spans="1:9" ht="15">
      <c r="A17" s="4"/>
      <c r="B17" s="11" t="s">
        <v>195</v>
      </c>
      <c r="C17" s="26"/>
      <c r="D17" s="82">
        <f>SUM(D14:D16)</f>
        <v>18952</v>
      </c>
      <c r="E17" s="30"/>
      <c r="F17" s="82">
        <f>SUM(F14:F16)</f>
        <v>21188</v>
      </c>
      <c r="G17" s="26"/>
      <c r="H17" s="4"/>
      <c r="I17" s="4"/>
    </row>
    <row r="18" spans="1:9" ht="9.75" customHeight="1">
      <c r="A18" s="4"/>
      <c r="B18" s="4"/>
      <c r="C18" s="26"/>
      <c r="D18" s="30"/>
      <c r="E18" s="30"/>
      <c r="F18" s="30"/>
      <c r="G18" s="26"/>
      <c r="H18" s="4"/>
      <c r="I18" s="4"/>
    </row>
    <row r="19" spans="1:9" ht="15">
      <c r="A19" s="11" t="s">
        <v>196</v>
      </c>
      <c r="B19" s="4"/>
      <c r="C19" s="26"/>
      <c r="D19" s="30"/>
      <c r="E19" s="30"/>
      <c r="F19" s="30"/>
      <c r="G19" s="26"/>
      <c r="H19" s="4"/>
      <c r="I19" s="4"/>
    </row>
    <row r="20" spans="1:9" ht="14.25">
      <c r="A20" s="4"/>
      <c r="B20" s="4" t="s">
        <v>7</v>
      </c>
      <c r="C20" s="26"/>
      <c r="D20" s="27">
        <v>1905</v>
      </c>
      <c r="E20" s="30"/>
      <c r="F20" s="27">
        <v>1678</v>
      </c>
      <c r="G20" s="26"/>
      <c r="H20" s="4"/>
      <c r="I20" s="4"/>
    </row>
    <row r="21" spans="1:9" ht="14.25">
      <c r="A21" s="4"/>
      <c r="B21" s="4" t="s">
        <v>8</v>
      </c>
      <c r="C21" s="26"/>
      <c r="D21" s="28">
        <v>3682</v>
      </c>
      <c r="E21" s="30"/>
      <c r="F21" s="28">
        <v>3804</v>
      </c>
      <c r="G21" s="26"/>
      <c r="H21" s="4"/>
      <c r="I21" s="4"/>
    </row>
    <row r="22" spans="1:9" ht="14.25">
      <c r="A22" s="4"/>
      <c r="B22" s="4" t="s">
        <v>108</v>
      </c>
      <c r="C22" s="26"/>
      <c r="D22" s="28">
        <v>1463</v>
      </c>
      <c r="E22" s="30"/>
      <c r="F22" s="28">
        <v>1016</v>
      </c>
      <c r="G22" s="26"/>
      <c r="H22" s="4"/>
      <c r="I22" s="4"/>
    </row>
    <row r="23" spans="1:9" ht="14.25">
      <c r="A23" s="4"/>
      <c r="B23" s="4" t="s">
        <v>197</v>
      </c>
      <c r="C23" s="26"/>
      <c r="D23" s="28">
        <v>180</v>
      </c>
      <c r="E23" s="30"/>
      <c r="F23" s="28">
        <v>174</v>
      </c>
      <c r="G23" s="26"/>
      <c r="H23" s="4"/>
      <c r="I23" s="4"/>
    </row>
    <row r="24" spans="1:9" ht="14.25">
      <c r="A24" s="4"/>
      <c r="B24" s="4" t="s">
        <v>9</v>
      </c>
      <c r="C24" s="26"/>
      <c r="D24" s="29">
        <v>220</v>
      </c>
      <c r="E24" s="30"/>
      <c r="F24" s="29">
        <v>33</v>
      </c>
      <c r="G24" s="26"/>
      <c r="H24" s="4"/>
      <c r="I24" s="4"/>
    </row>
    <row r="25" spans="1:9" ht="15">
      <c r="A25" s="4"/>
      <c r="B25" s="11" t="s">
        <v>198</v>
      </c>
      <c r="C25" s="26"/>
      <c r="D25" s="82">
        <f>SUM(D20:D24)</f>
        <v>7450</v>
      </c>
      <c r="E25" s="30"/>
      <c r="F25" s="82">
        <f>SUM(F20:F24)</f>
        <v>6705</v>
      </c>
      <c r="G25" s="26"/>
      <c r="H25" s="4"/>
      <c r="I25" s="4"/>
    </row>
    <row r="26" spans="1:9" ht="9.75" customHeight="1">
      <c r="A26" s="4"/>
      <c r="B26" s="11"/>
      <c r="C26" s="26"/>
      <c r="D26" s="82"/>
      <c r="E26" s="30"/>
      <c r="F26" s="82"/>
      <c r="G26" s="26"/>
      <c r="H26" s="4"/>
      <c r="I26" s="4"/>
    </row>
    <row r="27" spans="1:9" ht="15.75" thickBot="1">
      <c r="A27" s="11" t="s">
        <v>199</v>
      </c>
      <c r="B27" s="11"/>
      <c r="C27" s="26"/>
      <c r="D27" s="81">
        <f>+D25+D17</f>
        <v>26402</v>
      </c>
      <c r="E27" s="30"/>
      <c r="F27" s="81">
        <f>+F25+F17</f>
        <v>27893</v>
      </c>
      <c r="G27" s="26"/>
      <c r="H27" s="4"/>
      <c r="I27" s="4"/>
    </row>
    <row r="28" spans="1:9" ht="9.75" customHeight="1" thickTop="1">
      <c r="A28" s="4"/>
      <c r="B28" s="11"/>
      <c r="C28" s="26"/>
      <c r="D28" s="30"/>
      <c r="E28" s="30"/>
      <c r="F28" s="30"/>
      <c r="G28" s="26"/>
      <c r="H28" s="4"/>
      <c r="I28" s="4"/>
    </row>
    <row r="29" spans="1:9" ht="15">
      <c r="A29" s="11" t="s">
        <v>200</v>
      </c>
      <c r="B29" s="11"/>
      <c r="C29" s="26"/>
      <c r="D29" s="30"/>
      <c r="E29" s="30"/>
      <c r="F29" s="30"/>
      <c r="G29" s="26"/>
      <c r="H29" s="4"/>
      <c r="I29" s="4"/>
    </row>
    <row r="30" spans="1:9" ht="9.75" customHeight="1">
      <c r="A30" s="4"/>
      <c r="B30" s="11"/>
      <c r="C30" s="26"/>
      <c r="D30" s="30"/>
      <c r="E30" s="30"/>
      <c r="F30" s="30"/>
      <c r="G30" s="26"/>
      <c r="H30" s="4"/>
      <c r="I30" s="4"/>
    </row>
    <row r="31" spans="1:9" ht="15">
      <c r="A31" s="11" t="s">
        <v>201</v>
      </c>
      <c r="B31" s="11"/>
      <c r="C31" s="26"/>
      <c r="D31" s="30"/>
      <c r="E31" s="30"/>
      <c r="F31" s="30"/>
      <c r="G31" s="26"/>
      <c r="H31" s="4"/>
      <c r="I31" s="4"/>
    </row>
    <row r="32" spans="1:9" ht="15">
      <c r="A32" s="4"/>
      <c r="B32" s="11" t="s">
        <v>202</v>
      </c>
      <c r="C32" s="26"/>
      <c r="D32" s="30"/>
      <c r="E32" s="26"/>
      <c r="F32" s="30"/>
      <c r="G32" s="26"/>
      <c r="H32" s="4"/>
      <c r="I32" s="4"/>
    </row>
    <row r="33" spans="1:9" ht="14.25">
      <c r="A33" s="4"/>
      <c r="B33" s="4" t="s">
        <v>204</v>
      </c>
      <c r="C33" s="26"/>
      <c r="D33" s="27">
        <v>31418</v>
      </c>
      <c r="E33" s="26"/>
      <c r="F33" s="27">
        <v>28569</v>
      </c>
      <c r="G33" s="26"/>
      <c r="H33" s="4"/>
      <c r="I33" s="4"/>
    </row>
    <row r="34" spans="1:9" ht="14.25">
      <c r="A34" s="4"/>
      <c r="B34" s="4" t="s">
        <v>205</v>
      </c>
      <c r="C34" s="26"/>
      <c r="D34" s="28">
        <v>8133</v>
      </c>
      <c r="E34" s="26"/>
      <c r="F34" s="28">
        <v>8207</v>
      </c>
      <c r="G34" s="26"/>
      <c r="H34" s="4"/>
      <c r="I34" s="4"/>
    </row>
    <row r="35" spans="1:9" ht="14.25">
      <c r="A35" s="4"/>
      <c r="B35" s="4" t="s">
        <v>203</v>
      </c>
      <c r="C35" s="26"/>
      <c r="D35" s="28">
        <f>+Equity!I25</f>
        <v>5500</v>
      </c>
      <c r="E35" s="26"/>
      <c r="F35" s="28">
        <v>5500</v>
      </c>
      <c r="G35" s="26"/>
      <c r="H35" s="4"/>
      <c r="I35" s="4"/>
    </row>
    <row r="36" spans="1:9" ht="14.25">
      <c r="A36" s="4"/>
      <c r="B36" s="4" t="s">
        <v>206</v>
      </c>
      <c r="C36" s="26"/>
      <c r="D36" s="29">
        <f>+Equity!K25</f>
        <v>-33523</v>
      </c>
      <c r="E36" s="26"/>
      <c r="F36" s="29">
        <v>-29393</v>
      </c>
      <c r="G36" s="26"/>
      <c r="H36" s="4"/>
      <c r="I36" s="4"/>
    </row>
    <row r="37" spans="1:9" ht="15">
      <c r="A37" s="11" t="s">
        <v>207</v>
      </c>
      <c r="B37" s="4"/>
      <c r="C37" s="26"/>
      <c r="D37" s="82">
        <f>SUM(D33:D36)</f>
        <v>11528</v>
      </c>
      <c r="E37" s="26"/>
      <c r="F37" s="82">
        <f>SUM(F33:F36)</f>
        <v>12883</v>
      </c>
      <c r="G37" s="26"/>
      <c r="H37" s="4"/>
      <c r="I37" s="4"/>
    </row>
    <row r="38" spans="1:9" ht="9.75" customHeight="1">
      <c r="A38" s="4"/>
      <c r="B38" s="4"/>
      <c r="C38" s="26"/>
      <c r="D38" s="30"/>
      <c r="E38" s="26"/>
      <c r="F38" s="30"/>
      <c r="G38" s="26"/>
      <c r="H38" s="4"/>
      <c r="I38" s="4"/>
    </row>
    <row r="39" spans="1:9" ht="15">
      <c r="A39" s="11" t="s">
        <v>208</v>
      </c>
      <c r="B39" s="4"/>
      <c r="C39" s="26"/>
      <c r="D39" s="30"/>
      <c r="E39" s="26"/>
      <c r="F39" s="30"/>
      <c r="G39" s="26"/>
      <c r="H39" s="4"/>
      <c r="I39" s="4"/>
    </row>
    <row r="40" spans="1:9" ht="14.25">
      <c r="A40" s="4"/>
      <c r="B40" s="4" t="s">
        <v>110</v>
      </c>
      <c r="C40" s="26"/>
      <c r="D40" s="27">
        <v>498</v>
      </c>
      <c r="E40" s="26"/>
      <c r="F40" s="27">
        <v>438</v>
      </c>
      <c r="G40" s="26"/>
      <c r="H40" s="4"/>
      <c r="I40" s="4"/>
    </row>
    <row r="41" spans="1:9" ht="14.25">
      <c r="A41" s="4"/>
      <c r="B41" s="4" t="s">
        <v>81</v>
      </c>
      <c r="C41" s="26"/>
      <c r="D41" s="29">
        <v>1690</v>
      </c>
      <c r="E41" s="26"/>
      <c r="F41" s="29">
        <v>1690</v>
      </c>
      <c r="G41" s="26"/>
      <c r="H41" s="4"/>
      <c r="I41" s="4"/>
    </row>
    <row r="42" spans="1:9" ht="15">
      <c r="A42" s="4"/>
      <c r="B42" s="11" t="s">
        <v>209</v>
      </c>
      <c r="C42" s="26"/>
      <c r="D42" s="82">
        <f>SUM(D40:D41)</f>
        <v>2188</v>
      </c>
      <c r="E42" s="26"/>
      <c r="F42" s="82">
        <f>SUM(F40:F41)</f>
        <v>2128</v>
      </c>
      <c r="G42" s="26"/>
      <c r="H42" s="4"/>
      <c r="I42" s="4"/>
    </row>
    <row r="43" spans="1:9" ht="9.75" customHeight="1">
      <c r="A43" s="4"/>
      <c r="B43" s="4"/>
      <c r="C43" s="26"/>
      <c r="D43" s="26"/>
      <c r="E43" s="26"/>
      <c r="F43" s="26"/>
      <c r="G43" s="26"/>
      <c r="H43" s="4"/>
      <c r="I43" s="4"/>
    </row>
    <row r="44" spans="1:9" ht="15">
      <c r="A44" s="11" t="s">
        <v>210</v>
      </c>
      <c r="B44" s="4"/>
      <c r="C44" s="26"/>
      <c r="D44" s="26"/>
      <c r="E44" s="26"/>
      <c r="F44" s="26"/>
      <c r="G44" s="26"/>
      <c r="H44" s="4"/>
      <c r="I44" s="4"/>
    </row>
    <row r="45" spans="1:9" ht="14.25">
      <c r="A45" s="4"/>
      <c r="B45" s="4" t="s">
        <v>10</v>
      </c>
      <c r="C45" s="26"/>
      <c r="D45" s="27">
        <v>2244</v>
      </c>
      <c r="E45" s="26"/>
      <c r="F45" s="27">
        <v>1460</v>
      </c>
      <c r="G45" s="26"/>
      <c r="H45" s="4"/>
      <c r="I45" s="4"/>
    </row>
    <row r="46" spans="1:9" ht="14.25">
      <c r="A46" s="4"/>
      <c r="B46" s="4" t="s">
        <v>12</v>
      </c>
      <c r="C46" s="26"/>
      <c r="D46" s="28">
        <v>1627</v>
      </c>
      <c r="E46" s="26"/>
      <c r="F46" s="28">
        <v>2494</v>
      </c>
      <c r="G46" s="26"/>
      <c r="H46" s="4"/>
      <c r="I46" s="4"/>
    </row>
    <row r="47" spans="1:9" ht="14.25">
      <c r="A47" s="4"/>
      <c r="B47" s="4" t="s">
        <v>157</v>
      </c>
      <c r="C47" s="26"/>
      <c r="D47" s="28">
        <v>7956</v>
      </c>
      <c r="E47" s="26"/>
      <c r="F47" s="28">
        <v>8097</v>
      </c>
      <c r="G47" s="26"/>
      <c r="H47" s="4"/>
      <c r="I47" s="4"/>
    </row>
    <row r="48" spans="1:9" ht="14.25">
      <c r="A48" s="4"/>
      <c r="B48" s="4" t="s">
        <v>109</v>
      </c>
      <c r="C48" s="26"/>
      <c r="D48" s="28">
        <v>0</v>
      </c>
      <c r="E48" s="26"/>
      <c r="F48" s="28">
        <v>11</v>
      </c>
      <c r="G48" s="26"/>
      <c r="H48" s="4"/>
      <c r="I48" s="4"/>
    </row>
    <row r="49" spans="1:9" ht="14.25">
      <c r="A49" s="4"/>
      <c r="B49" s="4" t="s">
        <v>11</v>
      </c>
      <c r="C49" s="26"/>
      <c r="D49" s="28">
        <v>205</v>
      </c>
      <c r="E49" s="26"/>
      <c r="F49" s="28">
        <v>172</v>
      </c>
      <c r="G49" s="26"/>
      <c r="H49" s="4"/>
      <c r="I49" s="4"/>
    </row>
    <row r="50" spans="1:9" ht="14.25">
      <c r="A50" s="4"/>
      <c r="B50" s="4" t="s">
        <v>24</v>
      </c>
      <c r="C50" s="26"/>
      <c r="D50" s="29">
        <v>654</v>
      </c>
      <c r="E50" s="26"/>
      <c r="F50" s="29">
        <v>648</v>
      </c>
      <c r="G50" s="26"/>
      <c r="H50" s="4"/>
      <c r="I50" s="4"/>
    </row>
    <row r="51" spans="1:9" ht="15">
      <c r="A51" s="4"/>
      <c r="B51" s="11" t="s">
        <v>211</v>
      </c>
      <c r="C51" s="26"/>
      <c r="D51" s="32">
        <f>SUM(D45:D50)</f>
        <v>12686</v>
      </c>
      <c r="E51" s="26"/>
      <c r="F51" s="32">
        <f>SUM(F45:F50)</f>
        <v>12882</v>
      </c>
      <c r="G51" s="26"/>
      <c r="H51" s="4"/>
      <c r="I51" s="4"/>
    </row>
    <row r="52" spans="1:9" ht="9.75" customHeight="1">
      <c r="A52" s="4"/>
      <c r="B52" s="4"/>
      <c r="C52" s="26"/>
      <c r="D52" s="32"/>
      <c r="E52" s="26"/>
      <c r="F52" s="32"/>
      <c r="G52" s="26"/>
      <c r="H52" s="4"/>
      <c r="I52" s="4"/>
    </row>
    <row r="53" spans="1:9" ht="15">
      <c r="A53" s="11" t="s">
        <v>212</v>
      </c>
      <c r="B53" s="4"/>
      <c r="C53" s="26"/>
      <c r="D53" s="32">
        <f>+D51+D42</f>
        <v>14874</v>
      </c>
      <c r="E53" s="26"/>
      <c r="F53" s="32">
        <f>+F51+F42</f>
        <v>15010</v>
      </c>
      <c r="G53" s="26"/>
      <c r="H53" s="4"/>
      <c r="I53" s="4"/>
    </row>
    <row r="54" spans="1:9" ht="9.75" customHeight="1">
      <c r="A54" s="4"/>
      <c r="B54" s="4"/>
      <c r="C54" s="26"/>
      <c r="D54" s="32"/>
      <c r="E54" s="26"/>
      <c r="F54" s="32"/>
      <c r="G54" s="26"/>
      <c r="H54" s="4"/>
      <c r="I54" s="4"/>
    </row>
    <row r="55" spans="1:9" ht="15.75" thickBot="1">
      <c r="A55" s="11" t="s">
        <v>213</v>
      </c>
      <c r="B55" s="4"/>
      <c r="C55" s="26"/>
      <c r="D55" s="81">
        <f>+D53+D37</f>
        <v>26402</v>
      </c>
      <c r="E55" s="26"/>
      <c r="F55" s="81">
        <f>+F53+F37</f>
        <v>27893</v>
      </c>
      <c r="G55" s="26"/>
      <c r="H55" s="4"/>
      <c r="I55" s="4"/>
    </row>
    <row r="56" spans="1:9" ht="15" thickTop="1">
      <c r="A56" s="4"/>
      <c r="B56" s="4"/>
      <c r="C56" s="26"/>
      <c r="D56" s="26"/>
      <c r="E56" s="26"/>
      <c r="F56" s="26"/>
      <c r="G56" s="26"/>
      <c r="H56" s="4"/>
      <c r="I56" s="4"/>
    </row>
    <row r="57" spans="1:9" ht="15.75" thickBot="1">
      <c r="A57" s="11" t="s">
        <v>129</v>
      </c>
      <c r="B57" s="4"/>
      <c r="C57" s="26"/>
      <c r="D57" s="80">
        <f>+D37/D33</f>
        <v>0.36692341969571585</v>
      </c>
      <c r="E57" s="33"/>
      <c r="F57" s="80">
        <f>+F37/F33</f>
        <v>0.45094333018306554</v>
      </c>
      <c r="G57" s="26"/>
      <c r="H57" s="4"/>
      <c r="I57" s="4"/>
    </row>
    <row r="58" spans="1:9" ht="15" thickTop="1">
      <c r="A58" s="4"/>
      <c r="B58" s="4"/>
      <c r="C58" s="26"/>
      <c r="D58" s="34"/>
      <c r="E58" s="33"/>
      <c r="F58" s="34"/>
      <c r="G58" s="26"/>
      <c r="H58" s="4"/>
      <c r="I58" s="4"/>
    </row>
    <row r="59" spans="1:9" ht="14.25">
      <c r="A59" s="10" t="s">
        <v>112</v>
      </c>
      <c r="B59" s="4"/>
      <c r="C59" s="4"/>
      <c r="D59" s="31"/>
      <c r="E59" s="31"/>
      <c r="F59" s="31"/>
      <c r="G59" s="4"/>
      <c r="H59" s="4"/>
      <c r="I59" s="4"/>
    </row>
    <row r="60" spans="1:9" ht="14.25">
      <c r="A60" s="10" t="s">
        <v>214</v>
      </c>
      <c r="B60" s="4"/>
      <c r="C60" s="4"/>
      <c r="D60" s="31"/>
      <c r="E60" s="31"/>
      <c r="F60" s="31"/>
      <c r="G60" s="4"/>
      <c r="H60" s="4"/>
      <c r="I60" s="4"/>
    </row>
    <row r="61" spans="1:9" ht="14.25">
      <c r="A61" s="4"/>
      <c r="B61" s="4"/>
      <c r="C61" s="4"/>
      <c r="D61" s="31"/>
      <c r="E61" s="31"/>
      <c r="F61" s="31"/>
      <c r="G61" s="4"/>
      <c r="H61" s="4"/>
      <c r="I61" s="4"/>
    </row>
    <row r="62" spans="1:9" ht="14.25">
      <c r="A62" s="4"/>
      <c r="B62" s="4"/>
      <c r="C62" s="4"/>
      <c r="D62" s="31"/>
      <c r="E62" s="31"/>
      <c r="F62" s="31"/>
      <c r="G62" s="4"/>
      <c r="H62" s="4"/>
      <c r="I62" s="4"/>
    </row>
    <row r="63" spans="1:9" ht="14.25">
      <c r="A63" s="4"/>
      <c r="B63" s="4"/>
      <c r="C63" s="4"/>
      <c r="D63" s="31"/>
      <c r="E63" s="31"/>
      <c r="F63" s="31"/>
      <c r="G63" s="4"/>
      <c r="H63" s="4"/>
      <c r="I63" s="4"/>
    </row>
    <row r="64" spans="1:9" ht="14.25">
      <c r="A64" s="4"/>
      <c r="B64" s="4"/>
      <c r="C64" s="4"/>
      <c r="D64" s="31"/>
      <c r="E64" s="31"/>
      <c r="F64" s="31"/>
      <c r="G64" s="4"/>
      <c r="H64" s="4"/>
      <c r="I64" s="4"/>
    </row>
    <row r="65" spans="1:9" ht="14.25">
      <c r="A65" s="4"/>
      <c r="B65" s="4"/>
      <c r="C65" s="4"/>
      <c r="D65" s="31"/>
      <c r="E65" s="31"/>
      <c r="F65" s="31"/>
      <c r="G65" s="4"/>
      <c r="H65" s="4"/>
      <c r="I65" s="4"/>
    </row>
    <row r="66" spans="1:9" ht="14.25">
      <c r="A66" s="4"/>
      <c r="B66" s="4"/>
      <c r="C66" s="4"/>
      <c r="D66" s="31"/>
      <c r="E66" s="31"/>
      <c r="F66" s="31"/>
      <c r="G66" s="4"/>
      <c r="H66" s="4"/>
      <c r="I66" s="4"/>
    </row>
    <row r="67" spans="1:9" ht="14.25">
      <c r="A67" s="4"/>
      <c r="B67" s="4"/>
      <c r="C67" s="4"/>
      <c r="D67" s="31"/>
      <c r="E67" s="31"/>
      <c r="F67" s="31"/>
      <c r="G67" s="4"/>
      <c r="H67" s="4"/>
      <c r="I67" s="4"/>
    </row>
    <row r="68" spans="1:9" ht="14.25">
      <c r="A68" s="4"/>
      <c r="B68" s="4"/>
      <c r="C68" s="4"/>
      <c r="D68" s="31"/>
      <c r="E68" s="31"/>
      <c r="F68" s="31"/>
      <c r="G68" s="4"/>
      <c r="H68" s="4"/>
      <c r="I68" s="4"/>
    </row>
    <row r="69" spans="1:9" ht="14.25">
      <c r="A69" s="4"/>
      <c r="B69" s="4"/>
      <c r="C69" s="4"/>
      <c r="D69" s="31"/>
      <c r="E69" s="31"/>
      <c r="F69" s="31"/>
      <c r="G69" s="4"/>
      <c r="H69" s="4"/>
      <c r="I69" s="4"/>
    </row>
    <row r="70" spans="1:9" ht="14.25">
      <c r="A70" s="4"/>
      <c r="B70" s="4"/>
      <c r="C70" s="4"/>
      <c r="D70" s="31"/>
      <c r="E70" s="31"/>
      <c r="F70" s="31"/>
      <c r="G70" s="4"/>
      <c r="H70" s="4"/>
      <c r="I70" s="4"/>
    </row>
    <row r="71" spans="1:9" ht="14.25">
      <c r="A71" s="4"/>
      <c r="B71" s="4"/>
      <c r="C71" s="4"/>
      <c r="D71" s="31"/>
      <c r="E71" s="31"/>
      <c r="F71" s="31"/>
      <c r="G71" s="4"/>
      <c r="H71" s="4"/>
      <c r="I71" s="4"/>
    </row>
    <row r="72" spans="1:9" ht="14.25">
      <c r="A72" s="4"/>
      <c r="B72" s="4"/>
      <c r="C72" s="4"/>
      <c r="D72" s="31"/>
      <c r="E72" s="31"/>
      <c r="F72" s="31"/>
      <c r="G72" s="4"/>
      <c r="H72" s="4"/>
      <c r="I72" s="4"/>
    </row>
  </sheetData>
  <printOptions/>
  <pageMargins left="0.75" right="0.75" top="0.5" bottom="0.53" header="0.5" footer="0.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I26" sqref="I26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60"/>
    </row>
    <row r="2" spans="1:4" ht="15.75">
      <c r="A2" s="2" t="s">
        <v>316</v>
      </c>
      <c r="B2" s="4"/>
      <c r="C2" s="4"/>
      <c r="D2" s="4"/>
    </row>
    <row r="3" spans="1:4" ht="15.75">
      <c r="A3" s="3" t="s">
        <v>102</v>
      </c>
      <c r="B3" s="3"/>
      <c r="C3" s="3"/>
      <c r="D3" s="3"/>
    </row>
    <row r="4" spans="1:4" ht="15.75">
      <c r="A4" s="2" t="s">
        <v>13</v>
      </c>
      <c r="B4" s="2"/>
      <c r="C4" s="2"/>
      <c r="D4" s="2"/>
    </row>
    <row r="5" spans="1:11" ht="15">
      <c r="A5" s="35"/>
      <c r="B5" s="35"/>
      <c r="C5" s="35"/>
      <c r="D5" s="35"/>
      <c r="E5" s="36" t="s">
        <v>14</v>
      </c>
      <c r="F5" s="37"/>
      <c r="G5" s="37" t="s">
        <v>16</v>
      </c>
      <c r="H5" s="37"/>
      <c r="I5" s="36" t="s">
        <v>17</v>
      </c>
      <c r="J5" s="37"/>
      <c r="K5" s="37" t="s">
        <v>16</v>
      </c>
    </row>
    <row r="6" spans="1:11" ht="15">
      <c r="A6" s="35"/>
      <c r="B6" s="35"/>
      <c r="C6" s="35"/>
      <c r="D6" s="35"/>
      <c r="E6" s="36" t="s">
        <v>15</v>
      </c>
      <c r="F6" s="37"/>
      <c r="G6" s="37" t="s">
        <v>15</v>
      </c>
      <c r="H6" s="37"/>
      <c r="I6" s="36" t="s">
        <v>18</v>
      </c>
      <c r="J6" s="37"/>
      <c r="K6" s="37" t="s">
        <v>18</v>
      </c>
    </row>
    <row r="7" spans="1:11" ht="15">
      <c r="A7" s="35"/>
      <c r="B7" s="35"/>
      <c r="C7" s="35"/>
      <c r="D7" s="35"/>
      <c r="E7" s="38" t="s">
        <v>314</v>
      </c>
      <c r="F7" s="37"/>
      <c r="G7" s="39" t="s">
        <v>176</v>
      </c>
      <c r="H7" s="37"/>
      <c r="I7" s="40" t="str">
        <f>+E7</f>
        <v>31/12/2007</v>
      </c>
      <c r="J7" s="37"/>
      <c r="K7" s="41" t="str">
        <f>+G7</f>
        <v>31/12/2006</v>
      </c>
    </row>
    <row r="8" spans="1:11" ht="15">
      <c r="A8" s="35"/>
      <c r="B8" s="35"/>
      <c r="C8" s="35"/>
      <c r="D8" s="35"/>
      <c r="E8" s="36" t="s">
        <v>6</v>
      </c>
      <c r="F8" s="37"/>
      <c r="G8" s="37" t="s">
        <v>6</v>
      </c>
      <c r="H8" s="37"/>
      <c r="I8" s="36" t="s">
        <v>6</v>
      </c>
      <c r="J8" s="37"/>
      <c r="K8" s="37" t="s">
        <v>6</v>
      </c>
    </row>
    <row r="9" spans="1:11" ht="15">
      <c r="A9" s="35"/>
      <c r="B9" s="35"/>
      <c r="C9" s="35"/>
      <c r="D9" s="35"/>
      <c r="E9" s="42"/>
      <c r="F9" s="42"/>
      <c r="G9" s="42"/>
      <c r="H9" s="42"/>
      <c r="I9" s="43"/>
      <c r="J9" s="42"/>
      <c r="K9" s="42"/>
    </row>
    <row r="10" spans="1:11" ht="14.25">
      <c r="A10" s="35" t="s">
        <v>19</v>
      </c>
      <c r="B10" s="35"/>
      <c r="C10" s="35"/>
      <c r="D10" s="35"/>
      <c r="E10" s="44">
        <f>+I10-8039</f>
        <v>2239</v>
      </c>
      <c r="F10" s="44"/>
      <c r="G10" s="44">
        <f>+K10-14089</f>
        <v>2066</v>
      </c>
      <c r="H10" s="44"/>
      <c r="I10" s="49">
        <v>10278</v>
      </c>
      <c r="J10" s="44"/>
      <c r="K10" s="49">
        <v>16155</v>
      </c>
    </row>
    <row r="11" spans="1:11" ht="14.25">
      <c r="A11" s="35"/>
      <c r="B11" s="35"/>
      <c r="C11" s="35"/>
      <c r="D11" s="35"/>
      <c r="E11" s="44"/>
      <c r="F11" s="44"/>
      <c r="G11" s="44"/>
      <c r="H11" s="44"/>
      <c r="I11" s="49"/>
      <c r="J11" s="44"/>
      <c r="K11" s="49"/>
    </row>
    <row r="12" spans="1:11" ht="14.25">
      <c r="A12" s="35" t="s">
        <v>20</v>
      </c>
      <c r="B12" s="35"/>
      <c r="C12" s="35"/>
      <c r="D12" s="35"/>
      <c r="E12" s="44">
        <f>+I12+11052</f>
        <v>-3322</v>
      </c>
      <c r="F12" s="44"/>
      <c r="G12" s="44">
        <f>+K12+14905</f>
        <v>-3586</v>
      </c>
      <c r="H12" s="44"/>
      <c r="I12" s="49">
        <v>-14374</v>
      </c>
      <c r="J12" s="44"/>
      <c r="K12" s="49">
        <v>-18491</v>
      </c>
    </row>
    <row r="13" spans="1:11" ht="14.25">
      <c r="A13" s="35"/>
      <c r="B13" s="35"/>
      <c r="C13" s="35"/>
      <c r="D13" s="35"/>
      <c r="E13" s="44"/>
      <c r="F13" s="44"/>
      <c r="G13" s="44"/>
      <c r="H13" s="44"/>
      <c r="I13" s="49"/>
      <c r="J13" s="44"/>
      <c r="K13" s="49"/>
    </row>
    <row r="14" spans="1:11" ht="14.25">
      <c r="A14" s="35" t="s">
        <v>21</v>
      </c>
      <c r="B14" s="35"/>
      <c r="C14" s="35"/>
      <c r="D14" s="35"/>
      <c r="E14" s="45">
        <f>+I14-535</f>
        <v>195</v>
      </c>
      <c r="F14" s="44"/>
      <c r="G14" s="45">
        <f>+K14-1025</f>
        <v>360</v>
      </c>
      <c r="H14" s="44"/>
      <c r="I14" s="45">
        <v>730</v>
      </c>
      <c r="J14" s="44"/>
      <c r="K14" s="45">
        <v>1385</v>
      </c>
    </row>
    <row r="15" spans="1:11" ht="14.25">
      <c r="A15" s="35"/>
      <c r="B15" s="35"/>
      <c r="C15" s="35"/>
      <c r="D15" s="35"/>
      <c r="E15" s="44"/>
      <c r="F15" s="44"/>
      <c r="G15" s="44"/>
      <c r="H15" s="44"/>
      <c r="I15" s="44"/>
      <c r="J15" s="44"/>
      <c r="K15" s="44"/>
    </row>
    <row r="16" spans="1:11" ht="14.25">
      <c r="A16" s="35" t="s">
        <v>296</v>
      </c>
      <c r="B16" s="35"/>
      <c r="C16" s="35"/>
      <c r="D16" s="35"/>
      <c r="E16" s="44">
        <f>SUM(E10:E14)</f>
        <v>-888</v>
      </c>
      <c r="F16" s="44"/>
      <c r="G16" s="44">
        <f>SUM(G10:G14)</f>
        <v>-1160</v>
      </c>
      <c r="H16" s="44"/>
      <c r="I16" s="44">
        <f>SUM(I10:I14)</f>
        <v>-3366</v>
      </c>
      <c r="J16" s="44"/>
      <c r="K16" s="44">
        <f>SUM(K10:K14)</f>
        <v>-951</v>
      </c>
    </row>
    <row r="17" spans="1:11" ht="14.25">
      <c r="A17" s="35"/>
      <c r="B17" s="35"/>
      <c r="C17" s="35"/>
      <c r="D17" s="35"/>
      <c r="E17" s="44"/>
      <c r="F17" s="44"/>
      <c r="G17" s="44"/>
      <c r="H17" s="44"/>
      <c r="I17" s="44"/>
      <c r="J17" s="44"/>
      <c r="K17" s="44"/>
    </row>
    <row r="18" spans="1:11" ht="14.25">
      <c r="A18" s="35" t="s">
        <v>22</v>
      </c>
      <c r="B18" s="35"/>
      <c r="C18" s="35"/>
      <c r="D18" s="35"/>
      <c r="E18" s="44">
        <f>+I18+436</f>
        <v>-322</v>
      </c>
      <c r="F18" s="44"/>
      <c r="G18" s="44">
        <f>+K18+557</f>
        <v>-182</v>
      </c>
      <c r="H18" s="44"/>
      <c r="I18" s="49">
        <v>-758</v>
      </c>
      <c r="J18" s="44"/>
      <c r="K18" s="49">
        <v>-739</v>
      </c>
    </row>
    <row r="19" spans="1:11" ht="14.25">
      <c r="A19" s="35"/>
      <c r="B19" s="35"/>
      <c r="C19" s="35"/>
      <c r="D19" s="35"/>
      <c r="E19" s="44"/>
      <c r="F19" s="44"/>
      <c r="G19" s="44"/>
      <c r="H19" s="44"/>
      <c r="I19" s="44"/>
      <c r="J19" s="44"/>
      <c r="K19" s="44"/>
    </row>
    <row r="20" spans="1:11" ht="14.25">
      <c r="A20" s="35" t="s">
        <v>23</v>
      </c>
      <c r="B20" s="35"/>
      <c r="C20" s="35"/>
      <c r="D20" s="35"/>
      <c r="E20" s="46">
        <f>+I20-0</f>
        <v>0</v>
      </c>
      <c r="F20" s="47"/>
      <c r="G20" s="46">
        <f>+K20-0</f>
        <v>0</v>
      </c>
      <c r="H20" s="47"/>
      <c r="I20" s="45">
        <v>0</v>
      </c>
      <c r="J20" s="47"/>
      <c r="K20" s="45">
        <v>0</v>
      </c>
    </row>
    <row r="21" spans="1:11" ht="14.25">
      <c r="A21" s="35"/>
      <c r="B21" s="35"/>
      <c r="C21" s="35"/>
      <c r="D21" s="35"/>
      <c r="E21" s="47"/>
      <c r="F21" s="47"/>
      <c r="G21" s="47"/>
      <c r="H21" s="47"/>
      <c r="I21" s="47"/>
      <c r="J21" s="47"/>
      <c r="K21" s="47"/>
    </row>
    <row r="22" spans="1:11" ht="14.25">
      <c r="A22" s="35" t="s">
        <v>297</v>
      </c>
      <c r="B22" s="35"/>
      <c r="C22" s="35"/>
      <c r="D22" s="35"/>
      <c r="E22" s="44">
        <f>SUM(E16:E20)</f>
        <v>-1210</v>
      </c>
      <c r="F22" s="44"/>
      <c r="G22" s="44">
        <f>SUM(G16:G20)</f>
        <v>-1342</v>
      </c>
      <c r="H22" s="44"/>
      <c r="I22" s="44">
        <f>SUM(I16:I20)</f>
        <v>-4124</v>
      </c>
      <c r="J22" s="44"/>
      <c r="K22" s="44">
        <f>SUM(K16:K20)</f>
        <v>-1690</v>
      </c>
    </row>
    <row r="23" spans="1:11" ht="14.25">
      <c r="A23" s="35" t="s">
        <v>298</v>
      </c>
      <c r="B23" s="35"/>
      <c r="C23" s="35"/>
      <c r="D23" s="35"/>
      <c r="E23" s="47"/>
      <c r="F23" s="47"/>
      <c r="G23" s="47"/>
      <c r="H23" s="47"/>
      <c r="I23" s="47"/>
      <c r="J23" s="47"/>
      <c r="K23" s="47"/>
    </row>
    <row r="24" spans="1:11" ht="14.25">
      <c r="A24" s="35"/>
      <c r="B24" s="35"/>
      <c r="C24" s="35"/>
      <c r="D24" s="35"/>
      <c r="E24" s="47"/>
      <c r="F24" s="47"/>
      <c r="G24" s="47"/>
      <c r="H24" s="47"/>
      <c r="I24" s="47"/>
      <c r="J24" s="47"/>
      <c r="K24" s="47"/>
    </row>
    <row r="25" spans="1:11" ht="14.25">
      <c r="A25" s="35" t="s">
        <v>24</v>
      </c>
      <c r="B25" s="35"/>
      <c r="C25" s="35"/>
      <c r="D25" s="35"/>
      <c r="E25" s="46">
        <f>+I25-0</f>
        <v>-6</v>
      </c>
      <c r="F25" s="47"/>
      <c r="G25" s="45">
        <f>+K25+0</f>
        <v>0</v>
      </c>
      <c r="H25" s="47"/>
      <c r="I25" s="45">
        <v>-6</v>
      </c>
      <c r="J25" s="47"/>
      <c r="K25" s="45">
        <v>0</v>
      </c>
    </row>
    <row r="26" spans="1:11" ht="14.25">
      <c r="A26" s="35"/>
      <c r="B26" s="35"/>
      <c r="C26" s="35"/>
      <c r="D26" s="35"/>
      <c r="E26" s="47"/>
      <c r="F26" s="47"/>
      <c r="G26" s="47"/>
      <c r="H26" s="47"/>
      <c r="I26" s="47"/>
      <c r="J26" s="47"/>
      <c r="K26" s="47"/>
    </row>
    <row r="27" spans="1:11" ht="14.25">
      <c r="A27" s="35" t="s">
        <v>297</v>
      </c>
      <c r="B27" s="35"/>
      <c r="C27" s="35"/>
      <c r="D27" s="35"/>
      <c r="E27" s="44">
        <f>+E22+E25</f>
        <v>-1216</v>
      </c>
      <c r="F27" s="44"/>
      <c r="G27" s="44">
        <f>+G22+G25</f>
        <v>-1342</v>
      </c>
      <c r="H27" s="44"/>
      <c r="I27" s="44">
        <f>+I22+I25</f>
        <v>-4130</v>
      </c>
      <c r="J27" s="44"/>
      <c r="K27" s="44">
        <f>+K22+K25</f>
        <v>-1690</v>
      </c>
    </row>
    <row r="28" spans="1:11" ht="14.25">
      <c r="A28" s="35" t="s">
        <v>299</v>
      </c>
      <c r="B28" s="35"/>
      <c r="C28" s="35"/>
      <c r="D28" s="35"/>
      <c r="E28" s="47"/>
      <c r="F28" s="47"/>
      <c r="G28" s="47"/>
      <c r="H28" s="47"/>
      <c r="I28" s="47"/>
      <c r="J28" s="47"/>
      <c r="K28" s="47"/>
    </row>
    <row r="29" spans="1:11" ht="14.25">
      <c r="A29" s="35"/>
      <c r="B29" s="35"/>
      <c r="C29" s="35"/>
      <c r="D29" s="35"/>
      <c r="E29" s="47"/>
      <c r="F29" s="47"/>
      <c r="G29" s="47"/>
      <c r="H29" s="47"/>
      <c r="I29" s="47"/>
      <c r="J29" s="47"/>
      <c r="K29" s="47"/>
    </row>
    <row r="30" spans="1:11" ht="14.25">
      <c r="A30" s="35" t="s">
        <v>25</v>
      </c>
      <c r="B30" s="35"/>
      <c r="C30" s="35"/>
      <c r="D30" s="35"/>
      <c r="E30" s="45">
        <f>+I30-0</f>
        <v>0</v>
      </c>
      <c r="F30" s="47"/>
      <c r="G30" s="46">
        <f>+K30-0</f>
        <v>0</v>
      </c>
      <c r="H30" s="47"/>
      <c r="I30" s="45">
        <v>0</v>
      </c>
      <c r="J30" s="47"/>
      <c r="K30" s="45">
        <v>0</v>
      </c>
    </row>
    <row r="31" spans="1:11" ht="14.25">
      <c r="A31" s="35"/>
      <c r="B31" s="35"/>
      <c r="C31" s="35"/>
      <c r="D31" s="35"/>
      <c r="E31" s="47"/>
      <c r="F31" s="47"/>
      <c r="G31" s="47"/>
      <c r="H31" s="47"/>
      <c r="I31" s="47"/>
      <c r="J31" s="47"/>
      <c r="K31" s="47"/>
    </row>
    <row r="32" spans="1:11" ht="15" thickBot="1">
      <c r="A32" s="35" t="s">
        <v>300</v>
      </c>
      <c r="B32" s="35"/>
      <c r="C32" s="35"/>
      <c r="D32" s="35"/>
      <c r="E32" s="48">
        <f>+E30+E27</f>
        <v>-1216</v>
      </c>
      <c r="F32" s="49"/>
      <c r="G32" s="48">
        <f>+G30+G27</f>
        <v>-1342</v>
      </c>
      <c r="H32" s="49"/>
      <c r="I32" s="48">
        <f>+I30+I27</f>
        <v>-4130</v>
      </c>
      <c r="J32" s="49"/>
      <c r="K32" s="48">
        <f>+K30+K27</f>
        <v>-1690</v>
      </c>
    </row>
    <row r="33" spans="1:11" ht="15" thickTop="1">
      <c r="A33" s="35"/>
      <c r="B33" s="35"/>
      <c r="C33" s="35"/>
      <c r="D33" s="35"/>
      <c r="E33" s="47"/>
      <c r="F33" s="50"/>
      <c r="G33" s="47"/>
      <c r="H33" s="50"/>
      <c r="I33" s="47"/>
      <c r="J33" s="50"/>
      <c r="K33" s="47"/>
    </row>
    <row r="34" spans="1:11" ht="14.25">
      <c r="A34" s="35"/>
      <c r="B34" s="35"/>
      <c r="C34" s="35"/>
      <c r="D34" s="35"/>
      <c r="E34" s="47"/>
      <c r="F34" s="47"/>
      <c r="G34" s="47"/>
      <c r="H34" s="47"/>
      <c r="I34" s="47"/>
      <c r="J34" s="47"/>
      <c r="K34" s="47"/>
    </row>
    <row r="35" spans="1:11" ht="14.25">
      <c r="A35" s="35" t="s">
        <v>301</v>
      </c>
      <c r="B35" s="35"/>
      <c r="C35" s="35"/>
      <c r="D35" s="35"/>
      <c r="E35" s="47" t="s">
        <v>13</v>
      </c>
      <c r="F35" s="47"/>
      <c r="G35" s="47"/>
      <c r="H35" s="47"/>
      <c r="I35" s="47" t="s">
        <v>13</v>
      </c>
      <c r="J35" s="47"/>
      <c r="K35" s="47"/>
    </row>
    <row r="36" spans="1:11" ht="14.25">
      <c r="A36" s="35" t="s">
        <v>26</v>
      </c>
      <c r="B36" s="35"/>
      <c r="C36" s="35"/>
      <c r="D36" s="35"/>
      <c r="E36" s="59">
        <f>+notes!F215</f>
        <v>-3.8703927684766692</v>
      </c>
      <c r="F36" s="44"/>
      <c r="G36" s="59">
        <f>+notes!H215</f>
        <v>-4.748089442400227</v>
      </c>
      <c r="H36" s="44"/>
      <c r="I36" s="59">
        <f>+notes!J215</f>
        <v>-13.38475499092559</v>
      </c>
      <c r="J36" s="44"/>
      <c r="K36" s="59">
        <f>+notes!L215</f>
        <v>-6.157097056251821</v>
      </c>
    </row>
    <row r="37" spans="1:11" ht="14.25">
      <c r="A37" s="35" t="s">
        <v>27</v>
      </c>
      <c r="B37" s="35"/>
      <c r="C37" s="35"/>
      <c r="D37" s="35"/>
      <c r="E37" s="67" t="s">
        <v>142</v>
      </c>
      <c r="F37" s="37"/>
      <c r="G37" s="67" t="s">
        <v>142</v>
      </c>
      <c r="H37" s="37"/>
      <c r="I37" s="67" t="s">
        <v>142</v>
      </c>
      <c r="J37" s="37"/>
      <c r="K37" s="67" t="s">
        <v>142</v>
      </c>
    </row>
    <row r="38" spans="1:11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4.25">
      <c r="A40" s="35" t="s">
        <v>131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2" spans="1:4" ht="12.75">
      <c r="A42" s="10" t="s">
        <v>111</v>
      </c>
      <c r="B42" s="10"/>
      <c r="C42" s="10"/>
      <c r="D42" s="10"/>
    </row>
    <row r="43" spans="1:4" ht="12.75">
      <c r="A43" s="10" t="s">
        <v>215</v>
      </c>
      <c r="B43" s="10"/>
      <c r="C43" s="10"/>
      <c r="D43" s="10"/>
    </row>
    <row r="48" ht="14.25">
      <c r="L48" s="4" t="s">
        <v>13</v>
      </c>
    </row>
  </sheetData>
  <printOptions/>
  <pageMargins left="0.75" right="0.4" top="1" bottom="1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K16" sqref="K16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60"/>
    </row>
    <row r="2" spans="1:4" ht="15">
      <c r="A2" s="11" t="s">
        <v>317</v>
      </c>
      <c r="B2" s="4"/>
      <c r="C2" s="4"/>
      <c r="D2" s="4"/>
    </row>
    <row r="3" spans="1:4" ht="15.75">
      <c r="A3" s="3" t="s">
        <v>103</v>
      </c>
      <c r="B3" s="3"/>
      <c r="C3" s="3"/>
      <c r="D3" s="3"/>
    </row>
    <row r="6" spans="5:13" ht="15">
      <c r="E6" s="85" t="s">
        <v>31</v>
      </c>
      <c r="F6" s="85"/>
      <c r="G6" s="85"/>
      <c r="H6" s="85"/>
      <c r="I6" s="85"/>
      <c r="J6" s="11"/>
      <c r="K6" s="61" t="s">
        <v>32</v>
      </c>
      <c r="L6" s="62"/>
      <c r="M6" s="62"/>
    </row>
    <row r="8" spans="5:13" ht="12.75">
      <c r="E8" s="6"/>
      <c r="F8" s="6"/>
      <c r="G8" s="6"/>
      <c r="H8" s="6"/>
      <c r="I8" s="6" t="s">
        <v>33</v>
      </c>
      <c r="J8" s="6"/>
      <c r="K8" s="6" t="s">
        <v>13</v>
      </c>
      <c r="L8" s="6"/>
      <c r="M8" s="6"/>
    </row>
    <row r="9" spans="5:13" ht="12.75">
      <c r="E9" s="6" t="s">
        <v>28</v>
      </c>
      <c r="F9" s="6"/>
      <c r="G9" s="6" t="s">
        <v>28</v>
      </c>
      <c r="H9" s="6"/>
      <c r="I9" s="6" t="s">
        <v>34</v>
      </c>
      <c r="J9" s="6"/>
      <c r="K9" s="6" t="s">
        <v>35</v>
      </c>
      <c r="L9" s="6"/>
      <c r="M9" s="6"/>
    </row>
    <row r="10" spans="5:13" ht="12.75">
      <c r="E10" s="6" t="s">
        <v>29</v>
      </c>
      <c r="F10" s="6"/>
      <c r="G10" s="6" t="s">
        <v>30</v>
      </c>
      <c r="H10" s="6"/>
      <c r="I10" s="6" t="s">
        <v>132</v>
      </c>
      <c r="J10" s="6"/>
      <c r="K10" s="6" t="s">
        <v>36</v>
      </c>
      <c r="L10" s="6"/>
      <c r="M10" s="6" t="s">
        <v>37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1" t="s">
        <v>318</v>
      </c>
      <c r="B13" s="11"/>
      <c r="C13" s="11"/>
      <c r="D13" s="11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14" t="s">
        <v>319</v>
      </c>
      <c r="B14" s="14"/>
      <c r="C14" s="14"/>
      <c r="D14" s="14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4.25">
      <c r="A15" s="4"/>
      <c r="B15" s="4"/>
      <c r="C15" s="4"/>
      <c r="D15" s="4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>
      <c r="A16" s="4" t="s">
        <v>216</v>
      </c>
      <c r="B16" s="4"/>
      <c r="C16" s="4"/>
      <c r="D16" s="4"/>
      <c r="E16" s="33">
        <f>+'BS'!F33</f>
        <v>28569</v>
      </c>
      <c r="F16" s="33"/>
      <c r="G16" s="33">
        <f>+'BS'!F34</f>
        <v>8207</v>
      </c>
      <c r="H16" s="26"/>
      <c r="I16" s="26">
        <f>+'BS'!F35</f>
        <v>5500</v>
      </c>
      <c r="J16" s="26"/>
      <c r="K16" s="33">
        <f>+'BS'!F36</f>
        <v>-29393</v>
      </c>
      <c r="L16" s="33"/>
      <c r="M16" s="33">
        <f>SUM(E16:K16)</f>
        <v>12883</v>
      </c>
    </row>
    <row r="17" spans="1:13" ht="14.25">
      <c r="A17" s="4"/>
      <c r="B17" s="4"/>
      <c r="C17" s="4"/>
      <c r="D17" s="4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>
      <c r="A18" s="4" t="s">
        <v>177</v>
      </c>
      <c r="B18" s="4"/>
      <c r="C18" s="4"/>
      <c r="D18" s="4"/>
      <c r="E18" s="26">
        <f>35+2814</f>
        <v>2849</v>
      </c>
      <c r="F18" s="26"/>
      <c r="G18" s="26">
        <v>-74</v>
      </c>
      <c r="H18" s="26"/>
      <c r="I18" s="26">
        <v>0</v>
      </c>
      <c r="J18" s="26"/>
      <c r="K18" s="26">
        <v>0</v>
      </c>
      <c r="L18" s="26"/>
      <c r="M18" s="33">
        <f>SUM(E18:K18)</f>
        <v>2775</v>
      </c>
    </row>
    <row r="19" spans="1:13" ht="14.25">
      <c r="A19" s="4"/>
      <c r="B19" s="4"/>
      <c r="C19" s="4"/>
      <c r="D19" s="4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>
      <c r="A20" s="4" t="s">
        <v>188</v>
      </c>
      <c r="B20" s="4"/>
      <c r="C20" s="4"/>
      <c r="D20" s="4"/>
      <c r="E20" s="26">
        <v>0</v>
      </c>
      <c r="F20" s="26"/>
      <c r="G20" s="26">
        <v>0</v>
      </c>
      <c r="H20" s="26"/>
      <c r="I20" s="26">
        <v>0</v>
      </c>
      <c r="J20" s="26"/>
      <c r="K20" s="26">
        <v>0</v>
      </c>
      <c r="L20" s="26"/>
      <c r="M20" s="33">
        <f>SUM(E20:K20)</f>
        <v>0</v>
      </c>
    </row>
    <row r="21" spans="1:13" ht="14.25">
      <c r="A21" s="4" t="s">
        <v>189</v>
      </c>
      <c r="B21" s="4"/>
      <c r="C21" s="4"/>
      <c r="D21" s="4"/>
      <c r="E21" s="26"/>
      <c r="F21" s="26"/>
      <c r="G21" s="26"/>
      <c r="H21" s="26"/>
      <c r="I21" s="26"/>
      <c r="J21" s="26"/>
      <c r="K21" s="26"/>
      <c r="L21" s="26"/>
      <c r="M21" s="33"/>
    </row>
    <row r="22" spans="1:13" ht="14.25">
      <c r="A22" s="4"/>
      <c r="B22" s="4"/>
      <c r="C22" s="4"/>
      <c r="D22" s="4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>
      <c r="A23" s="4" t="s">
        <v>38</v>
      </c>
      <c r="B23" s="4"/>
      <c r="C23" s="4"/>
      <c r="D23" s="4"/>
      <c r="E23" s="26">
        <v>0</v>
      </c>
      <c r="F23" s="26"/>
      <c r="G23" s="26">
        <v>0</v>
      </c>
      <c r="H23" s="26"/>
      <c r="I23" s="26">
        <v>0</v>
      </c>
      <c r="J23" s="26"/>
      <c r="K23" s="33">
        <f>+'P&amp;L'!I32</f>
        <v>-4130</v>
      </c>
      <c r="L23" s="26"/>
      <c r="M23" s="33">
        <f>SUM(E23:K23)</f>
        <v>-4130</v>
      </c>
    </row>
    <row r="24" spans="1:13" ht="14.25">
      <c r="A24" s="4"/>
      <c r="B24" s="4"/>
      <c r="C24" s="4"/>
      <c r="D24" s="4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4" t="s">
        <v>320</v>
      </c>
      <c r="B25" s="4"/>
      <c r="C25" s="4"/>
      <c r="D25" s="4"/>
      <c r="E25" s="51">
        <f>SUM(E16:E24)</f>
        <v>31418</v>
      </c>
      <c r="F25" s="33"/>
      <c r="G25" s="51">
        <f>SUM(G16:G24)</f>
        <v>8133</v>
      </c>
      <c r="H25" s="26"/>
      <c r="I25" s="51">
        <f>SUM(I16:I24)</f>
        <v>5500</v>
      </c>
      <c r="J25" s="26"/>
      <c r="K25" s="51">
        <f>SUM(K16:K24)</f>
        <v>-33523</v>
      </c>
      <c r="L25" s="33"/>
      <c r="M25" s="51">
        <f>SUM(M16:M24)</f>
        <v>11528</v>
      </c>
    </row>
    <row r="26" spans="1:13" ht="14.25">
      <c r="A26" s="4"/>
      <c r="B26" s="4"/>
      <c r="C26" s="4"/>
      <c r="D26" s="4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4.25">
      <c r="A27" s="4"/>
      <c r="B27" s="4"/>
      <c r="C27" s="4"/>
      <c r="D27" s="4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">
      <c r="A28" s="11" t="s">
        <v>318</v>
      </c>
      <c r="B28" s="11"/>
      <c r="C28" s="11"/>
      <c r="D28" s="11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">
      <c r="A29" s="14" t="s">
        <v>321</v>
      </c>
      <c r="B29" s="14"/>
      <c r="C29" s="14"/>
      <c r="D29" s="14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>
      <c r="A30" s="4"/>
      <c r="B30" s="4"/>
      <c r="C30" s="4"/>
      <c r="D30" s="4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4.25">
      <c r="A31" s="4" t="s">
        <v>158</v>
      </c>
      <c r="B31" s="4"/>
      <c r="C31" s="4"/>
      <c r="D31" s="4"/>
      <c r="E31" s="33">
        <v>27155</v>
      </c>
      <c r="F31" s="33"/>
      <c r="G31" s="33">
        <v>8207</v>
      </c>
      <c r="H31" s="26"/>
      <c r="I31" s="26">
        <v>0</v>
      </c>
      <c r="J31" s="26"/>
      <c r="K31" s="33">
        <v>-27703</v>
      </c>
      <c r="L31" s="33"/>
      <c r="M31" s="33">
        <f>SUM(E31:K31)</f>
        <v>7659</v>
      </c>
    </row>
    <row r="32" spans="1:13" ht="14.25">
      <c r="A32" s="4"/>
      <c r="B32" s="4"/>
      <c r="C32" s="4"/>
      <c r="D32" s="4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4.25">
      <c r="A33" s="4" t="s">
        <v>177</v>
      </c>
      <c r="B33" s="4"/>
      <c r="C33" s="4"/>
      <c r="D33" s="4"/>
      <c r="E33" s="26">
        <v>1414</v>
      </c>
      <c r="F33" s="26"/>
      <c r="G33" s="26">
        <v>0</v>
      </c>
      <c r="H33" s="26"/>
      <c r="I33" s="26">
        <v>0</v>
      </c>
      <c r="J33" s="26"/>
      <c r="K33" s="26">
        <v>0</v>
      </c>
      <c r="L33" s="26"/>
      <c r="M33" s="33">
        <f>SUM(E33:K33)</f>
        <v>1414</v>
      </c>
    </row>
    <row r="34" spans="1:13" ht="14.25">
      <c r="A34" s="4"/>
      <c r="B34" s="4"/>
      <c r="C34" s="4"/>
      <c r="D34" s="4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4.25">
      <c r="A35" s="4" t="s">
        <v>188</v>
      </c>
      <c r="B35" s="4"/>
      <c r="C35" s="4"/>
      <c r="D35" s="4"/>
      <c r="E35" s="26">
        <v>0</v>
      </c>
      <c r="F35" s="26"/>
      <c r="G35" s="26">
        <v>0</v>
      </c>
      <c r="H35" s="26"/>
      <c r="I35" s="26">
        <v>5500</v>
      </c>
      <c r="J35" s="26"/>
      <c r="K35" s="26">
        <v>0</v>
      </c>
      <c r="L35" s="26"/>
      <c r="M35" s="33">
        <f>SUM(E35:K35)</f>
        <v>5500</v>
      </c>
    </row>
    <row r="36" spans="1:13" ht="14.25">
      <c r="A36" s="4" t="s">
        <v>189</v>
      </c>
      <c r="B36" s="4"/>
      <c r="C36" s="4"/>
      <c r="D36" s="4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4.25">
      <c r="A37" s="4"/>
      <c r="B37" s="4"/>
      <c r="C37" s="4"/>
      <c r="D37" s="4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4.25">
      <c r="A38" s="4" t="s">
        <v>38</v>
      </c>
      <c r="B38" s="4"/>
      <c r="C38" s="4"/>
      <c r="D38" s="4"/>
      <c r="E38" s="26">
        <v>0</v>
      </c>
      <c r="F38" s="26"/>
      <c r="G38" s="26">
        <v>0</v>
      </c>
      <c r="H38" s="26"/>
      <c r="I38" s="26">
        <v>0</v>
      </c>
      <c r="J38" s="26"/>
      <c r="K38" s="33">
        <f>+'P&amp;L'!K32</f>
        <v>-1690</v>
      </c>
      <c r="L38" s="26"/>
      <c r="M38" s="33">
        <f>SUM(E38:K38)</f>
        <v>-1690</v>
      </c>
    </row>
    <row r="39" spans="1:13" ht="14.25">
      <c r="A39" s="4"/>
      <c r="B39" s="4"/>
      <c r="C39" s="4"/>
      <c r="D39" s="4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4.25">
      <c r="A40" s="4" t="s">
        <v>322</v>
      </c>
      <c r="B40" s="4"/>
      <c r="C40" s="4"/>
      <c r="D40" s="4"/>
      <c r="E40" s="51">
        <f>SUM(E31:E39)</f>
        <v>28569</v>
      </c>
      <c r="F40" s="33"/>
      <c r="G40" s="51">
        <f>SUM(G31:G39)</f>
        <v>8207</v>
      </c>
      <c r="H40" s="26"/>
      <c r="I40" s="51">
        <f>SUM(I31:I39)</f>
        <v>5500</v>
      </c>
      <c r="J40" s="26"/>
      <c r="K40" s="51">
        <f>SUM(K31:K39)</f>
        <v>-29393</v>
      </c>
      <c r="L40" s="33"/>
      <c r="M40" s="51">
        <f>SUM(M31:M39)</f>
        <v>12883</v>
      </c>
    </row>
    <row r="41" spans="1:13" ht="14.25">
      <c r="A41" s="4"/>
      <c r="B41" s="4"/>
      <c r="C41" s="4"/>
      <c r="D41" s="4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4.25">
      <c r="A42" s="4"/>
      <c r="B42" s="4"/>
      <c r="C42" s="4"/>
      <c r="D42" s="4"/>
      <c r="E42" s="26"/>
      <c r="F42" s="26"/>
      <c r="G42" s="26"/>
      <c r="H42" s="26"/>
      <c r="I42" s="26"/>
      <c r="J42" s="26"/>
      <c r="K42" s="26"/>
      <c r="L42" s="26"/>
      <c r="M42" s="26"/>
    </row>
    <row r="43" spans="1:4" ht="14.25">
      <c r="A43" s="15" t="s">
        <v>162</v>
      </c>
      <c r="B43" s="15"/>
      <c r="C43" s="15"/>
      <c r="D43" s="15"/>
    </row>
    <row r="44" spans="1:4" ht="14.25">
      <c r="A44" s="15" t="s">
        <v>217</v>
      </c>
      <c r="B44" s="15"/>
      <c r="C44" s="15"/>
      <c r="D44" s="15"/>
    </row>
  </sheetData>
  <mergeCells count="1">
    <mergeCell ref="E6:I6"/>
  </mergeCells>
  <printOptions/>
  <pageMargins left="0.75" right="0.75" top="0.96" bottom="0.72" header="0.5" footer="0.5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H44" sqref="H44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60"/>
    </row>
    <row r="2" spans="1:3" ht="14.25">
      <c r="A2" s="4" t="s">
        <v>1</v>
      </c>
      <c r="B2" s="4"/>
      <c r="C2" s="4"/>
    </row>
    <row r="3" spans="1:3" ht="15">
      <c r="A3" s="11" t="s">
        <v>317</v>
      </c>
      <c r="B3" s="4"/>
      <c r="C3" s="4"/>
    </row>
    <row r="4" spans="1:3" ht="15.75">
      <c r="A4" s="3" t="s">
        <v>104</v>
      </c>
      <c r="B4" s="2"/>
      <c r="C4" s="2"/>
    </row>
    <row r="5" spans="1:3" ht="15.75">
      <c r="A5" s="2" t="s">
        <v>13</v>
      </c>
      <c r="B5" s="2"/>
      <c r="C5" s="2"/>
    </row>
    <row r="6" spans="8:10" ht="15">
      <c r="H6" s="12" t="s">
        <v>323</v>
      </c>
      <c r="J6" s="12" t="s">
        <v>323</v>
      </c>
    </row>
    <row r="7" spans="1:10" ht="15">
      <c r="A7" s="4"/>
      <c r="B7" s="4"/>
      <c r="C7" s="4"/>
      <c r="D7" s="4"/>
      <c r="H7" s="17" t="s">
        <v>105</v>
      </c>
      <c r="J7" s="17" t="s">
        <v>105</v>
      </c>
    </row>
    <row r="8" spans="1:10" ht="15">
      <c r="A8" s="4"/>
      <c r="B8" s="4"/>
      <c r="C8" s="4"/>
      <c r="D8" s="4"/>
      <c r="H8" s="23" t="s">
        <v>314</v>
      </c>
      <c r="J8" s="23" t="s">
        <v>176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118</v>
      </c>
      <c r="G10" s="25"/>
    </row>
    <row r="11" spans="1:12" ht="12.75">
      <c r="A11" s="13" t="s">
        <v>39</v>
      </c>
      <c r="H11" s="53">
        <f>+'P&amp;L'!I22</f>
        <v>-4124</v>
      </c>
      <c r="J11" s="53">
        <f>+'P&amp;L'!K22</f>
        <v>-1690</v>
      </c>
      <c r="L11" s="25"/>
    </row>
    <row r="12" spans="1:10" ht="12.75">
      <c r="A12" t="s">
        <v>119</v>
      </c>
      <c r="H12" s="53"/>
      <c r="J12" s="53"/>
    </row>
    <row r="13" spans="2:12" ht="12.75">
      <c r="B13" t="s">
        <v>120</v>
      </c>
      <c r="H13" s="53">
        <v>220</v>
      </c>
      <c r="J13" s="53">
        <v>29</v>
      </c>
      <c r="L13" s="25"/>
    </row>
    <row r="14" spans="2:10" ht="12.75">
      <c r="B14" t="s">
        <v>121</v>
      </c>
      <c r="H14" s="53">
        <v>1833</v>
      </c>
      <c r="J14" s="53">
        <v>1913</v>
      </c>
    </row>
    <row r="15" spans="2:10" ht="12.75">
      <c r="B15" t="s">
        <v>325</v>
      </c>
      <c r="H15" s="53">
        <v>0</v>
      </c>
      <c r="J15" s="53">
        <v>106</v>
      </c>
    </row>
    <row r="16" spans="2:10" ht="12.75">
      <c r="B16" t="s">
        <v>110</v>
      </c>
      <c r="H16" s="53">
        <v>60</v>
      </c>
      <c r="J16" s="53">
        <v>60</v>
      </c>
    </row>
    <row r="17" spans="2:10" ht="12.75">
      <c r="B17" t="s">
        <v>163</v>
      </c>
      <c r="H17" s="53">
        <v>-675</v>
      </c>
      <c r="J17" s="53">
        <v>-1211</v>
      </c>
    </row>
    <row r="18" spans="2:10" ht="12.75">
      <c r="B18" t="s">
        <v>287</v>
      </c>
      <c r="H18" s="53">
        <v>27</v>
      </c>
      <c r="J18" s="53">
        <v>0</v>
      </c>
    </row>
    <row r="19" spans="2:10" ht="12.75">
      <c r="B19" t="s">
        <v>268</v>
      </c>
      <c r="H19" s="53">
        <v>-6</v>
      </c>
      <c r="J19" s="53">
        <v>0</v>
      </c>
    </row>
    <row r="20" spans="2:10" ht="12.75">
      <c r="B20" t="s">
        <v>122</v>
      </c>
      <c r="H20" s="53">
        <f>281+469</f>
        <v>750</v>
      </c>
      <c r="J20" s="53">
        <v>728</v>
      </c>
    </row>
    <row r="21" spans="2:10" ht="12.75">
      <c r="B21" t="s">
        <v>326</v>
      </c>
      <c r="H21" s="53">
        <v>0</v>
      </c>
      <c r="J21" s="53">
        <v>-8</v>
      </c>
    </row>
    <row r="22" spans="2:10" ht="12.75">
      <c r="B22" t="s">
        <v>289</v>
      </c>
      <c r="H22" s="54">
        <v>-6</v>
      </c>
      <c r="J22" s="54">
        <v>-6</v>
      </c>
    </row>
    <row r="23" spans="1:10" ht="12.75">
      <c r="A23" s="13" t="s">
        <v>343</v>
      </c>
      <c r="H23" s="53">
        <f>SUM(H11:H22)</f>
        <v>-1921</v>
      </c>
      <c r="J23" s="53">
        <f>SUM(J11:J22)</f>
        <v>-79</v>
      </c>
    </row>
    <row r="24" spans="1:10" ht="12.75">
      <c r="A24" s="16" t="s">
        <v>293</v>
      </c>
      <c r="H24" s="53">
        <v>-227</v>
      </c>
      <c r="J24" s="53">
        <v>730</v>
      </c>
    </row>
    <row r="25" spans="1:10" ht="12.75">
      <c r="A25" t="s">
        <v>342</v>
      </c>
      <c r="H25" s="53">
        <v>122</v>
      </c>
      <c r="J25" s="53">
        <v>482</v>
      </c>
    </row>
    <row r="26" spans="1:10" ht="12.75">
      <c r="A26" t="s">
        <v>267</v>
      </c>
      <c r="H26" s="53">
        <v>-447</v>
      </c>
      <c r="J26" s="53">
        <v>256</v>
      </c>
    </row>
    <row r="27" spans="1:10" ht="12.75">
      <c r="A27" t="s">
        <v>266</v>
      </c>
      <c r="H27" s="53">
        <v>784</v>
      </c>
      <c r="J27" s="53">
        <v>-2517</v>
      </c>
    </row>
    <row r="28" spans="1:10" ht="12.75">
      <c r="A28" t="s">
        <v>309</v>
      </c>
      <c r="H28" s="53">
        <v>-496</v>
      </c>
      <c r="J28" s="53">
        <v>70</v>
      </c>
    </row>
    <row r="29" spans="1:10" ht="12.75">
      <c r="A29" t="s">
        <v>344</v>
      </c>
      <c r="H29" s="54">
        <v>33</v>
      </c>
      <c r="J29" s="54">
        <v>16</v>
      </c>
    </row>
    <row r="30" spans="1:10" ht="12.75">
      <c r="A30" s="13" t="s">
        <v>345</v>
      </c>
      <c r="H30" s="53">
        <f>SUM(H23:H29)</f>
        <v>-2152</v>
      </c>
      <c r="J30" s="53">
        <f>SUM(J23:J29)</f>
        <v>-1042</v>
      </c>
    </row>
    <row r="31" spans="8:10" ht="12.75">
      <c r="H31" s="53"/>
      <c r="J31" s="53"/>
    </row>
    <row r="32" spans="1:10" ht="12.75">
      <c r="A32" s="13" t="s">
        <v>123</v>
      </c>
      <c r="H32" s="53"/>
      <c r="J32" s="53"/>
    </row>
    <row r="33" spans="1:10" ht="12.75">
      <c r="A33" t="s">
        <v>288</v>
      </c>
      <c r="H33" s="55">
        <v>2775</v>
      </c>
      <c r="J33" s="55">
        <v>1414</v>
      </c>
    </row>
    <row r="34" spans="1:10" ht="12.75">
      <c r="A34" t="s">
        <v>124</v>
      </c>
      <c r="H34" s="56">
        <v>-22</v>
      </c>
      <c r="J34" s="56">
        <v>-37</v>
      </c>
    </row>
    <row r="35" spans="1:10" ht="12.75">
      <c r="A35" s="16" t="s">
        <v>164</v>
      </c>
      <c r="H35" s="56">
        <v>832</v>
      </c>
      <c r="J35" s="56">
        <v>1418</v>
      </c>
    </row>
    <row r="36" spans="1:10" ht="12.75">
      <c r="A36" s="16" t="s">
        <v>269</v>
      </c>
      <c r="H36" s="56">
        <v>27</v>
      </c>
      <c r="J36" s="56">
        <v>0</v>
      </c>
    </row>
    <row r="37" spans="1:10" ht="12.75">
      <c r="A37" s="16" t="s">
        <v>327</v>
      </c>
      <c r="H37" s="56">
        <v>0</v>
      </c>
      <c r="J37" s="56">
        <v>8</v>
      </c>
    </row>
    <row r="38" spans="1:10" ht="12.75">
      <c r="A38" s="16" t="s">
        <v>290</v>
      </c>
      <c r="H38" s="57">
        <v>6</v>
      </c>
      <c r="J38" s="57">
        <v>6</v>
      </c>
    </row>
    <row r="39" spans="1:10" ht="12.75">
      <c r="A39" s="13" t="s">
        <v>294</v>
      </c>
      <c r="H39" s="53">
        <f>SUM(H33:H38)</f>
        <v>3618</v>
      </c>
      <c r="J39" s="53">
        <f>SUM(J33:J38)</f>
        <v>2809</v>
      </c>
    </row>
    <row r="40" spans="8:10" ht="12.75">
      <c r="H40" s="53"/>
      <c r="J40" s="53"/>
    </row>
    <row r="41" spans="1:10" ht="12.75">
      <c r="A41" s="13" t="s">
        <v>125</v>
      </c>
      <c r="H41" s="53"/>
      <c r="J41" s="53"/>
    </row>
    <row r="42" spans="1:10" ht="12.75">
      <c r="A42" s="16" t="s">
        <v>303</v>
      </c>
      <c r="H42" s="55">
        <v>-6</v>
      </c>
      <c r="J42" s="55">
        <v>-5</v>
      </c>
    </row>
    <row r="43" spans="1:10" ht="12.75">
      <c r="A43" t="s">
        <v>126</v>
      </c>
      <c r="H43" s="56">
        <v>0</v>
      </c>
      <c r="J43" s="56">
        <v>-120</v>
      </c>
    </row>
    <row r="44" spans="1:10" ht="12.75">
      <c r="A44" t="s">
        <v>341</v>
      </c>
      <c r="H44" s="56">
        <v>-15</v>
      </c>
      <c r="J44" s="56">
        <v>0</v>
      </c>
    </row>
    <row r="45" spans="1:10" ht="12.75">
      <c r="A45" t="s">
        <v>145</v>
      </c>
      <c r="H45" s="56">
        <v>-184</v>
      </c>
      <c r="J45" s="56">
        <v>-714</v>
      </c>
    </row>
    <row r="46" spans="1:10" ht="12.75">
      <c r="A46" t="s">
        <v>127</v>
      </c>
      <c r="H46" s="56">
        <v>-11</v>
      </c>
      <c r="J46" s="56">
        <v>0</v>
      </c>
    </row>
    <row r="47" spans="1:10" ht="12.75">
      <c r="A47" t="s">
        <v>40</v>
      </c>
      <c r="H47" s="57">
        <v>-288</v>
      </c>
      <c r="J47" s="57">
        <v>-428</v>
      </c>
    </row>
    <row r="48" spans="1:10" ht="12.75">
      <c r="A48" s="13" t="s">
        <v>156</v>
      </c>
      <c r="H48" s="53">
        <f>SUM(H42:H47)</f>
        <v>-504</v>
      </c>
      <c r="J48" s="53">
        <f>SUM(J42:J47)</f>
        <v>-1267</v>
      </c>
    </row>
    <row r="49" spans="8:10" ht="12.75">
      <c r="H49" s="54"/>
      <c r="J49" s="54"/>
    </row>
    <row r="50" spans="1:10" ht="12.75">
      <c r="A50" s="13" t="s">
        <v>295</v>
      </c>
      <c r="H50" s="53">
        <f>+H48+H39+H30</f>
        <v>962</v>
      </c>
      <c r="J50" s="53">
        <f>+J48+J39+J30</f>
        <v>500</v>
      </c>
    </row>
    <row r="51" spans="1:10" ht="12.75">
      <c r="A51" s="13"/>
      <c r="H51" s="53"/>
      <c r="J51" s="53"/>
    </row>
    <row r="52" spans="1:10" ht="12.75">
      <c r="A52" s="13" t="s">
        <v>143</v>
      </c>
      <c r="H52" s="53">
        <f>174+33-3564-154</f>
        <v>-3511</v>
      </c>
      <c r="J52" s="53">
        <f>168+33-4064-148</f>
        <v>-4011</v>
      </c>
    </row>
    <row r="53" spans="1:10" ht="12.75">
      <c r="A53" s="13"/>
      <c r="H53" s="53"/>
      <c r="J53" s="53"/>
    </row>
    <row r="54" spans="1:10" ht="13.5" thickBot="1">
      <c r="A54" s="13" t="s">
        <v>324</v>
      </c>
      <c r="H54" s="58">
        <f>SUM(H50:H53)</f>
        <v>-2549</v>
      </c>
      <c r="J54" s="58">
        <f>SUM(J50:J53)</f>
        <v>-3511</v>
      </c>
    </row>
    <row r="55" spans="8:10" ht="13.5" thickTop="1">
      <c r="H55" s="53"/>
      <c r="J55" s="53"/>
    </row>
    <row r="56" spans="1:10" ht="12.75">
      <c r="A56" s="13" t="s">
        <v>128</v>
      </c>
      <c r="H56" s="53"/>
      <c r="J56" s="53"/>
    </row>
    <row r="57" spans="8:10" ht="12.75">
      <c r="H57" s="53"/>
      <c r="J57" s="53"/>
    </row>
    <row r="58" spans="2:10" ht="12.75">
      <c r="B58" t="s">
        <v>197</v>
      </c>
      <c r="H58" s="53">
        <f>+'BS'!D23</f>
        <v>180</v>
      </c>
      <c r="J58" s="53">
        <v>174</v>
      </c>
    </row>
    <row r="59" spans="2:10" ht="12.75">
      <c r="B59" t="s">
        <v>9</v>
      </c>
      <c r="H59" s="68">
        <f>+'BS'!D24</f>
        <v>220</v>
      </c>
      <c r="I59" s="69"/>
      <c r="J59" s="68">
        <v>33</v>
      </c>
    </row>
    <row r="60" spans="2:10" ht="12.75">
      <c r="B60" t="s">
        <v>218</v>
      </c>
      <c r="H60" s="54">
        <f>-notes!J186</f>
        <v>-2789</v>
      </c>
      <c r="J60" s="54">
        <v>-3564</v>
      </c>
    </row>
    <row r="61" spans="8:10" ht="12.75">
      <c r="H61" s="68">
        <f>SUM(H58:H60)</f>
        <v>-2389</v>
      </c>
      <c r="I61" s="69"/>
      <c r="J61" s="68">
        <f>SUM(J58:J60)</f>
        <v>-3357</v>
      </c>
    </row>
    <row r="62" spans="2:10" ht="12.75">
      <c r="B62" t="s">
        <v>147</v>
      </c>
      <c r="H62" s="53">
        <v>-160</v>
      </c>
      <c r="J62" s="53">
        <v>-154</v>
      </c>
    </row>
    <row r="63" spans="5:10" ht="15" thickBot="1">
      <c r="E63" s="7"/>
      <c r="H63" s="58">
        <f>SUM(H61:H62)</f>
        <v>-2549</v>
      </c>
      <c r="J63" s="58">
        <f>SUM(J61:J62)</f>
        <v>-3511</v>
      </c>
    </row>
    <row r="64" spans="5:8" ht="15" thickTop="1">
      <c r="E64" s="7"/>
      <c r="H64" s="52"/>
    </row>
    <row r="65" spans="5:10" ht="12.75">
      <c r="E65" s="5"/>
      <c r="H65" s="53"/>
      <c r="J65" s="53"/>
    </row>
  </sheetData>
  <printOptions/>
  <pageMargins left="0.75" right="0.75" top="0.55" bottom="0.63" header="0.5" footer="0.5"/>
  <pageSetup fitToHeight="1" fitToWidth="1"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1"/>
  <sheetViews>
    <sheetView tabSelected="1" workbookViewId="0" topLeftCell="A213">
      <selection activeCell="A230" sqref="A230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60"/>
    </row>
    <row r="3" spans="1:12" ht="15">
      <c r="A3" s="19" t="s">
        <v>328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74" t="s">
        <v>42</v>
      </c>
      <c r="B7" s="11" t="s">
        <v>43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11"/>
      <c r="B8" s="4" t="s">
        <v>219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1"/>
      <c r="B9" s="4" t="s">
        <v>220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11"/>
      <c r="B10" s="4" t="s">
        <v>221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1"/>
      <c r="B11" s="4" t="s">
        <v>222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11"/>
      <c r="B12" s="4" t="s">
        <v>223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11"/>
      <c r="B14" s="4" t="s">
        <v>224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11"/>
      <c r="B15" s="4" t="s">
        <v>225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11"/>
      <c r="B16" s="4" t="s">
        <v>226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11"/>
      <c r="B17" s="4" t="s">
        <v>227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11"/>
      <c r="B18" s="4" t="s">
        <v>228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11"/>
      <c r="B20" s="4"/>
      <c r="C20" s="4" t="s">
        <v>229</v>
      </c>
      <c r="D20" s="4"/>
      <c r="E20" s="4"/>
      <c r="F20" s="4" t="s">
        <v>232</v>
      </c>
      <c r="G20" s="4"/>
      <c r="H20" s="4"/>
      <c r="I20" s="4"/>
      <c r="J20" s="4"/>
      <c r="K20" s="4"/>
      <c r="L20" s="4"/>
    </row>
    <row r="21" spans="1:12" ht="15">
      <c r="A21" s="11"/>
      <c r="B21" s="4"/>
      <c r="C21" s="4" t="s">
        <v>230</v>
      </c>
      <c r="D21" s="4"/>
      <c r="E21" s="4"/>
      <c r="F21" s="4" t="s">
        <v>233</v>
      </c>
      <c r="G21" s="4"/>
      <c r="H21" s="4"/>
      <c r="I21" s="4"/>
      <c r="J21" s="4"/>
      <c r="K21" s="4"/>
      <c r="L21" s="4"/>
    </row>
    <row r="22" spans="1:12" ht="18.75">
      <c r="A22" s="11"/>
      <c r="B22" s="4"/>
      <c r="C22" s="4" t="s">
        <v>231</v>
      </c>
      <c r="D22" s="4"/>
      <c r="E22" s="4"/>
      <c r="F22" s="4" t="s">
        <v>234</v>
      </c>
      <c r="G22" s="4"/>
      <c r="H22" s="4"/>
      <c r="I22" s="4"/>
      <c r="J22" s="4"/>
      <c r="K22" s="4"/>
      <c r="L22" s="4"/>
    </row>
    <row r="23" spans="1:12" ht="15">
      <c r="A23" s="11"/>
      <c r="B23" s="4"/>
      <c r="C23" s="4"/>
      <c r="D23" s="4"/>
      <c r="E23" s="4"/>
      <c r="F23" s="4" t="s">
        <v>235</v>
      </c>
      <c r="G23" s="4"/>
      <c r="H23" s="4"/>
      <c r="I23" s="4"/>
      <c r="J23" s="4"/>
      <c r="K23" s="4"/>
      <c r="L23" s="4"/>
    </row>
    <row r="24" spans="1:12" ht="15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8.75">
      <c r="A25" s="11"/>
      <c r="B25" s="4" t="s">
        <v>302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11"/>
      <c r="B26" s="4" t="s">
        <v>236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11"/>
      <c r="B27" s="4" t="s">
        <v>237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11"/>
      <c r="B29" s="83" t="s">
        <v>242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11"/>
      <c r="B31" s="4" t="s">
        <v>259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11"/>
      <c r="B32" s="4" t="s">
        <v>260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11"/>
      <c r="B33" s="4" t="s">
        <v>261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11"/>
      <c r="B34" s="4" t="s">
        <v>262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11"/>
      <c r="B35" s="4" t="s">
        <v>263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11"/>
      <c r="B36" s="4" t="s">
        <v>254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11"/>
      <c r="B37" s="4" t="s">
        <v>258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11"/>
      <c r="B38" s="4" t="s">
        <v>255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11"/>
      <c r="B39" s="4" t="s">
        <v>256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11"/>
      <c r="B40" s="4" t="s">
        <v>257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1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11"/>
      <c r="B42" s="4"/>
      <c r="C42" s="4"/>
      <c r="D42" s="4"/>
      <c r="E42" s="4"/>
      <c r="F42" s="4"/>
      <c r="G42" s="4"/>
      <c r="H42" s="9" t="s">
        <v>244</v>
      </c>
      <c r="I42" s="9"/>
      <c r="J42" s="9" t="s">
        <v>246</v>
      </c>
      <c r="K42" s="9"/>
      <c r="L42" s="9" t="s">
        <v>247</v>
      </c>
    </row>
    <row r="43" spans="1:12" ht="15">
      <c r="A43" s="11"/>
      <c r="B43" s="4"/>
      <c r="C43" s="4"/>
      <c r="D43" s="4"/>
      <c r="E43" s="4"/>
      <c r="F43" s="4"/>
      <c r="G43" s="4"/>
      <c r="H43" s="9" t="s">
        <v>245</v>
      </c>
      <c r="I43" s="9"/>
      <c r="J43" s="9" t="s">
        <v>229</v>
      </c>
      <c r="K43" s="9"/>
      <c r="L43" s="9" t="s">
        <v>248</v>
      </c>
    </row>
    <row r="44" spans="1:12" ht="15">
      <c r="A44" s="11"/>
      <c r="B44" s="4"/>
      <c r="C44" s="4"/>
      <c r="D44" s="4"/>
      <c r="E44" s="4"/>
      <c r="F44" s="4"/>
      <c r="G44" s="4"/>
      <c r="H44" s="9" t="s">
        <v>6</v>
      </c>
      <c r="I44" s="9"/>
      <c r="J44" s="9" t="s">
        <v>6</v>
      </c>
      <c r="K44" s="9"/>
      <c r="L44" s="9" t="s">
        <v>6</v>
      </c>
    </row>
    <row r="45" spans="1:12" ht="15">
      <c r="A45" s="11"/>
      <c r="B45" s="11" t="s">
        <v>249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11"/>
      <c r="C46" s="4" t="s">
        <v>193</v>
      </c>
      <c r="D46" s="4"/>
      <c r="E46" s="4"/>
      <c r="F46" s="4"/>
      <c r="G46" s="4"/>
      <c r="H46" s="26">
        <v>21127</v>
      </c>
      <c r="I46" s="26"/>
      <c r="J46" s="26">
        <v>-968</v>
      </c>
      <c r="K46" s="26"/>
      <c r="L46" s="26">
        <f>SUM(H46:K46)</f>
        <v>20159</v>
      </c>
    </row>
    <row r="47" spans="1:12" ht="15">
      <c r="A47" s="11"/>
      <c r="C47" s="4" t="s">
        <v>243</v>
      </c>
      <c r="D47" s="4"/>
      <c r="E47" s="4"/>
      <c r="F47" s="4"/>
      <c r="G47" s="4"/>
      <c r="H47" s="26">
        <v>0</v>
      </c>
      <c r="I47" s="26"/>
      <c r="J47" s="26">
        <v>968</v>
      </c>
      <c r="K47" s="26"/>
      <c r="L47" s="26">
        <f>SUM(H47:K47)</f>
        <v>968</v>
      </c>
    </row>
    <row r="48" spans="1:12" ht="15">
      <c r="A48" s="11"/>
      <c r="B48" s="4"/>
      <c r="C48" s="4"/>
      <c r="D48" s="4"/>
      <c r="E48" s="4"/>
      <c r="F48" s="4"/>
      <c r="G48" s="4"/>
      <c r="H48" s="26"/>
      <c r="I48" s="26"/>
      <c r="J48" s="26"/>
      <c r="K48" s="26"/>
      <c r="L48" s="26"/>
    </row>
    <row r="49" spans="1:12" ht="15">
      <c r="A49" s="74" t="s">
        <v>44</v>
      </c>
      <c r="B49" s="11" t="s">
        <v>45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11"/>
      <c r="B50" s="20" t="s">
        <v>113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11"/>
      <c r="B51" s="20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11"/>
      <c r="B52" s="20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74" t="s">
        <v>47</v>
      </c>
      <c r="B53" s="11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11"/>
      <c r="B54" s="20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11"/>
      <c r="B55" s="4" t="s">
        <v>107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1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74" t="s">
        <v>50</v>
      </c>
      <c r="B57" s="11" t="s">
        <v>130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74"/>
      <c r="B58" s="4" t="s">
        <v>148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11"/>
      <c r="B59" s="4" t="s">
        <v>149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74" t="s">
        <v>51</v>
      </c>
      <c r="B61" s="11" t="s">
        <v>52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11"/>
      <c r="B62" s="4" t="s">
        <v>150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11"/>
      <c r="B63" s="4" t="s">
        <v>151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11"/>
      <c r="B64" s="20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75" t="s">
        <v>53</v>
      </c>
      <c r="B65" s="63" t="s">
        <v>54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11"/>
      <c r="B66" s="20" t="s">
        <v>241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11"/>
      <c r="B67" s="20" t="s">
        <v>270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11"/>
      <c r="B68" s="20" t="s">
        <v>271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11"/>
      <c r="B69" s="20" t="s">
        <v>160</v>
      </c>
      <c r="C69" s="20" t="s">
        <v>272</v>
      </c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11"/>
      <c r="C70" s="20" t="s">
        <v>274</v>
      </c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11"/>
      <c r="B71" s="20" t="s">
        <v>161</v>
      </c>
      <c r="C71" s="84" t="s">
        <v>273</v>
      </c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11"/>
      <c r="C72" s="4" t="s">
        <v>285</v>
      </c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11"/>
      <c r="C73" s="20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74" t="s">
        <v>55</v>
      </c>
      <c r="B74" s="11" t="s">
        <v>56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11"/>
      <c r="B75" s="20" t="s">
        <v>106</v>
      </c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11"/>
      <c r="B76" s="4" t="s">
        <v>13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74" t="s">
        <v>57</v>
      </c>
      <c r="B77" s="11" t="s">
        <v>58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11"/>
      <c r="B78" s="20" t="s">
        <v>135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11"/>
      <c r="B79" s="4" t="s">
        <v>152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11"/>
      <c r="B80" s="4" t="s">
        <v>184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11"/>
      <c r="B81" s="4" t="s">
        <v>159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1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74" t="s">
        <v>59</v>
      </c>
      <c r="B83" s="11" t="s">
        <v>60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11"/>
      <c r="B84" s="4" t="s">
        <v>114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11"/>
      <c r="B85" s="4" t="s">
        <v>238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1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74" t="s">
        <v>61</v>
      </c>
      <c r="B87" s="11" t="s">
        <v>62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11"/>
      <c r="B88" s="20" t="s">
        <v>115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11"/>
      <c r="B89" s="20" t="s">
        <v>153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11"/>
      <c r="B90" s="4" t="s">
        <v>154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1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74" t="s">
        <v>63</v>
      </c>
      <c r="B92" s="11" t="s">
        <v>64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11"/>
      <c r="B93" s="20" t="s">
        <v>133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11"/>
      <c r="B94" s="20" t="s">
        <v>134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1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75" t="s">
        <v>65</v>
      </c>
      <c r="B96" s="70" t="s">
        <v>66</v>
      </c>
      <c r="C96" s="66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11"/>
      <c r="B97" s="20" t="s">
        <v>265</v>
      </c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11"/>
      <c r="B98" s="4" t="s">
        <v>250</v>
      </c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1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75" t="s">
        <v>67</v>
      </c>
      <c r="B100" s="70" t="s">
        <v>68</v>
      </c>
      <c r="C100" s="66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70"/>
      <c r="B101" s="66" t="s">
        <v>333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5">
      <c r="A102" s="70"/>
      <c r="B102" s="71" t="s">
        <v>334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5">
      <c r="A103" s="70"/>
      <c r="B103" s="71" t="s">
        <v>335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5">
      <c r="A104" s="70"/>
      <c r="B104" s="66" t="s">
        <v>336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5">
      <c r="A105" s="7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75" t="s">
        <v>69</v>
      </c>
      <c r="B106" s="70" t="s">
        <v>137</v>
      </c>
      <c r="C106" s="66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11"/>
      <c r="B107" s="4" t="s">
        <v>337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11"/>
      <c r="B108" s="71" t="s">
        <v>329</v>
      </c>
      <c r="C108" s="66"/>
      <c r="D108" s="66"/>
      <c r="E108" s="66"/>
      <c r="F108" s="4"/>
      <c r="G108" s="4"/>
      <c r="H108" s="4"/>
      <c r="I108" s="4"/>
      <c r="J108" s="4"/>
      <c r="K108" s="4"/>
      <c r="L108" s="4"/>
    </row>
    <row r="109" spans="1:12" ht="15">
      <c r="A109" s="11"/>
      <c r="B109" s="4" t="s">
        <v>338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1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75" t="s">
        <v>70</v>
      </c>
      <c r="B111" s="11" t="s">
        <v>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11"/>
      <c r="B112" s="20" t="s">
        <v>190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11"/>
      <c r="B113" s="20" t="s">
        <v>311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11"/>
      <c r="B114" s="20" t="s">
        <v>312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11"/>
      <c r="B115" s="20" t="s">
        <v>313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11"/>
      <c r="B116" s="20" t="s">
        <v>339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11"/>
      <c r="B117" s="20" t="s">
        <v>340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11"/>
      <c r="B118" s="20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74" t="s">
        <v>72</v>
      </c>
      <c r="B119" s="11" t="s">
        <v>73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11"/>
      <c r="B120" s="20" t="s">
        <v>74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11"/>
      <c r="B121" s="20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74" t="s">
        <v>75</v>
      </c>
      <c r="B122" s="11" t="s">
        <v>24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11"/>
      <c r="B123" s="20" t="s">
        <v>76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1" ht="15">
      <c r="A124" s="11"/>
      <c r="B124" s="20"/>
      <c r="C124" s="4"/>
      <c r="D124" s="4"/>
      <c r="E124" s="4"/>
      <c r="F124" s="4"/>
      <c r="G124" s="4"/>
      <c r="H124" s="9" t="s">
        <v>77</v>
      </c>
      <c r="I124" s="9"/>
      <c r="J124" s="9" t="s">
        <v>78</v>
      </c>
      <c r="K124" s="9"/>
    </row>
    <row r="125" spans="1:11" ht="15">
      <c r="A125" s="11"/>
      <c r="B125" s="20"/>
      <c r="C125" s="4"/>
      <c r="D125" s="4"/>
      <c r="E125" s="4"/>
      <c r="F125" s="4"/>
      <c r="G125" s="4"/>
      <c r="H125" s="9" t="s">
        <v>15</v>
      </c>
      <c r="I125" s="9"/>
      <c r="J125" s="9" t="s">
        <v>79</v>
      </c>
      <c r="K125" s="9"/>
    </row>
    <row r="126" spans="1:11" ht="15">
      <c r="A126" s="11"/>
      <c r="B126" s="4" t="s">
        <v>13</v>
      </c>
      <c r="C126" s="4"/>
      <c r="D126" s="4"/>
      <c r="E126" s="4"/>
      <c r="F126" s="4"/>
      <c r="G126" s="4"/>
      <c r="H126" s="24" t="s">
        <v>314</v>
      </c>
      <c r="I126" s="24"/>
      <c r="J126" s="24" t="str">
        <f>+H126</f>
        <v>31/12/2007</v>
      </c>
      <c r="K126" s="9"/>
    </row>
    <row r="127" spans="1:11" ht="15">
      <c r="A127" s="11"/>
      <c r="B127" s="4" t="s">
        <v>13</v>
      </c>
      <c r="C127" s="4"/>
      <c r="D127" s="4"/>
      <c r="E127" s="4"/>
      <c r="F127" s="4"/>
      <c r="G127" s="4"/>
      <c r="H127" s="9" t="s">
        <v>6</v>
      </c>
      <c r="I127" s="9"/>
      <c r="J127" s="9" t="s">
        <v>6</v>
      </c>
      <c r="K127" s="9"/>
    </row>
    <row r="128" spans="1:11" ht="15">
      <c r="A128" s="11"/>
      <c r="B128" s="4"/>
      <c r="C128" s="15" t="s">
        <v>80</v>
      </c>
      <c r="D128" s="4"/>
      <c r="E128" s="4"/>
      <c r="F128" s="4"/>
      <c r="G128" s="4"/>
      <c r="H128" s="77">
        <v>6</v>
      </c>
      <c r="I128" s="77"/>
      <c r="J128" s="77">
        <f>+H128</f>
        <v>6</v>
      </c>
      <c r="K128" s="21"/>
    </row>
    <row r="129" spans="1:11" ht="15">
      <c r="A129" s="11"/>
      <c r="B129" s="4"/>
      <c r="C129" s="15" t="s">
        <v>81</v>
      </c>
      <c r="D129" s="4"/>
      <c r="E129" s="4"/>
      <c r="F129" s="4"/>
      <c r="G129" s="4"/>
      <c r="H129" s="77">
        <v>0</v>
      </c>
      <c r="I129" s="77"/>
      <c r="J129" s="77">
        <f>+H129</f>
        <v>0</v>
      </c>
      <c r="K129" s="21"/>
    </row>
    <row r="130" spans="1:11" ht="15">
      <c r="A130" s="11"/>
      <c r="B130" s="4"/>
      <c r="C130" s="15" t="s">
        <v>82</v>
      </c>
      <c r="D130" s="4"/>
      <c r="E130" s="4"/>
      <c r="F130" s="4"/>
      <c r="G130" s="4"/>
      <c r="H130" s="77">
        <v>0</v>
      </c>
      <c r="I130" s="77"/>
      <c r="J130" s="77">
        <f>+H130</f>
        <v>0</v>
      </c>
      <c r="K130" s="21"/>
    </row>
    <row r="131" spans="1:11" ht="15">
      <c r="A131" s="11"/>
      <c r="B131" s="4"/>
      <c r="C131" s="4"/>
      <c r="D131" s="4"/>
      <c r="E131" s="4"/>
      <c r="F131" s="4"/>
      <c r="G131" s="4"/>
      <c r="H131" s="78">
        <f>SUM(H128:H130)</f>
        <v>6</v>
      </c>
      <c r="I131" s="79"/>
      <c r="J131" s="78">
        <f>SUM(J128:J130)</f>
        <v>6</v>
      </c>
      <c r="K131" s="21"/>
    </row>
    <row r="132" spans="1:12" ht="15">
      <c r="A132" s="1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74" t="s">
        <v>83</v>
      </c>
      <c r="B133" s="11" t="s">
        <v>84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11"/>
      <c r="B134" s="20" t="s">
        <v>264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11"/>
      <c r="B135" s="20" t="s">
        <v>275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11"/>
      <c r="B136" s="4" t="s">
        <v>276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11"/>
      <c r="B137" s="4" t="s">
        <v>277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11"/>
      <c r="B138" s="4" t="s">
        <v>278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>
      <c r="A139" s="1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">
      <c r="A140" s="74" t="s">
        <v>85</v>
      </c>
      <c r="B140" s="11" t="s">
        <v>86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">
      <c r="A141" s="11"/>
      <c r="B141" s="4" t="s">
        <v>253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">
      <c r="A142" s="11"/>
      <c r="B142" s="4" t="s">
        <v>275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">
      <c r="A143" s="11"/>
      <c r="B143" s="4" t="s">
        <v>279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">
      <c r="A144" s="11"/>
      <c r="B144" s="4" t="s">
        <v>280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">
      <c r="A145" s="1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>
      <c r="A146" s="75" t="s">
        <v>87</v>
      </c>
      <c r="B146" s="11" t="s">
        <v>88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>
      <c r="A147" s="11" t="s">
        <v>13</v>
      </c>
      <c r="B147" s="4" t="s">
        <v>167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>
      <c r="A148" s="1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">
      <c r="A149" s="11"/>
      <c r="B149" s="4" t="s">
        <v>160</v>
      </c>
      <c r="C149" s="4" t="s">
        <v>168</v>
      </c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">
      <c r="A150" s="11"/>
      <c r="B150" s="4"/>
      <c r="C150" s="4" t="s">
        <v>169</v>
      </c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>
      <c r="A151" s="1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">
      <c r="A152" s="11"/>
      <c r="B152" s="4" t="s">
        <v>161</v>
      </c>
      <c r="C152" s="4" t="s">
        <v>170</v>
      </c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">
      <c r="A153" s="11"/>
      <c r="B153" s="4"/>
      <c r="C153" s="4" t="s">
        <v>171</v>
      </c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">
      <c r="A154" s="11"/>
      <c r="B154" s="4"/>
      <c r="C154" s="4" t="s">
        <v>172</v>
      </c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">
      <c r="A155" s="11"/>
      <c r="B155" s="4"/>
      <c r="C155" s="4" t="s">
        <v>173</v>
      </c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">
      <c r="A156" s="11"/>
      <c r="B156" s="4"/>
      <c r="C156" s="4" t="s">
        <v>174</v>
      </c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">
      <c r="A157" s="11"/>
      <c r="B157" s="4"/>
      <c r="C157" s="4" t="s">
        <v>175</v>
      </c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">
      <c r="A158" s="1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">
      <c r="A159" s="11"/>
      <c r="B159" s="4" t="s">
        <v>178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">
      <c r="A160" s="11"/>
      <c r="B160" s="4" t="s">
        <v>179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">
      <c r="A161" s="11"/>
      <c r="B161" s="4" t="s">
        <v>180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">
      <c r="A162" s="11"/>
      <c r="B162" s="4" t="s">
        <v>181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">
      <c r="A163" s="11"/>
      <c r="B163" s="4" t="s">
        <v>182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">
      <c r="A164" s="11"/>
      <c r="B164" s="4" t="s">
        <v>183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">
      <c r="A165" s="1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">
      <c r="A166" s="11"/>
      <c r="B166" s="4" t="s">
        <v>239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">
      <c r="A167" s="11"/>
      <c r="B167" s="4" t="s">
        <v>240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">
      <c r="A168" s="11"/>
      <c r="B168" s="4" t="s">
        <v>281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">
      <c r="A169" s="11"/>
      <c r="B169" s="4" t="s">
        <v>282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>
      <c r="A170" s="11"/>
      <c r="B170" s="4" t="s">
        <v>283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>
      <c r="A171" s="11"/>
      <c r="B171" s="4" t="s">
        <v>284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5">
      <c r="A172" s="1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">
      <c r="A173" s="11"/>
      <c r="B173" s="4" t="s">
        <v>304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5">
      <c r="A174" s="11"/>
      <c r="B174" s="4" t="s">
        <v>305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5">
      <c r="A175" s="11"/>
      <c r="B175" s="4" t="s">
        <v>306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5">
      <c r="A176" s="11"/>
      <c r="B176" s="4" t="s">
        <v>307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5">
      <c r="A177" s="11"/>
      <c r="B177" s="4" t="s">
        <v>308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5">
      <c r="A178" s="1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5">
      <c r="A179" s="11"/>
      <c r="B179" s="4" t="s">
        <v>330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5">
      <c r="A180" s="11"/>
      <c r="B180" s="4" t="s">
        <v>331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5">
      <c r="A181" s="1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4" ht="15">
      <c r="A182" s="75" t="s">
        <v>90</v>
      </c>
      <c r="B182" s="70" t="s">
        <v>91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5">
      <c r="A183" s="11"/>
      <c r="B183" s="4" t="s">
        <v>332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5">
      <c r="A184" s="11"/>
      <c r="B184" s="4"/>
      <c r="C184" s="4"/>
      <c r="D184" s="4"/>
      <c r="E184" s="4"/>
      <c r="F184" s="4"/>
      <c r="G184" s="4"/>
      <c r="H184" s="4"/>
      <c r="I184" s="4"/>
      <c r="J184" s="9" t="s">
        <v>6</v>
      </c>
      <c r="K184" s="9"/>
      <c r="L184" s="64"/>
      <c r="M184" s="4"/>
      <c r="N184" s="4"/>
    </row>
    <row r="185" spans="1:14" ht="15">
      <c r="A185" s="11"/>
      <c r="B185" s="4"/>
      <c r="C185" s="4" t="s">
        <v>92</v>
      </c>
      <c r="D185" s="4"/>
      <c r="E185" s="4"/>
      <c r="F185" s="4"/>
      <c r="G185" s="4"/>
      <c r="H185" s="4"/>
      <c r="I185" s="4"/>
      <c r="J185" s="73"/>
      <c r="K185" s="7"/>
      <c r="L185" s="8"/>
      <c r="M185" s="4"/>
      <c r="N185" s="4"/>
    </row>
    <row r="186" spans="1:14" ht="15">
      <c r="A186" s="11"/>
      <c r="B186" s="4"/>
      <c r="C186" s="4" t="s">
        <v>286</v>
      </c>
      <c r="D186" s="4"/>
      <c r="E186" s="4"/>
      <c r="F186" s="4"/>
      <c r="G186" s="4"/>
      <c r="H186" s="4"/>
      <c r="I186" s="4"/>
      <c r="J186" s="73">
        <v>2789</v>
      </c>
      <c r="K186" s="7"/>
      <c r="L186" s="8"/>
      <c r="M186" s="4"/>
      <c r="N186" s="4"/>
    </row>
    <row r="187" spans="1:14" ht="15">
      <c r="A187" s="11"/>
      <c r="B187" s="4"/>
      <c r="C187" s="4"/>
      <c r="D187" s="4" t="s">
        <v>144</v>
      </c>
      <c r="E187" s="4"/>
      <c r="F187" s="4"/>
      <c r="G187" s="4"/>
      <c r="H187" s="4"/>
      <c r="I187" s="4"/>
      <c r="J187" s="73">
        <v>3566</v>
      </c>
      <c r="K187" s="7"/>
      <c r="L187" s="8"/>
      <c r="M187" s="4"/>
      <c r="N187" s="4"/>
    </row>
    <row r="188" spans="1:14" ht="15">
      <c r="A188" s="11"/>
      <c r="B188" s="4"/>
      <c r="C188" s="4" t="s">
        <v>136</v>
      </c>
      <c r="D188" s="4"/>
      <c r="E188" s="4"/>
      <c r="F188" s="4"/>
      <c r="G188" s="4"/>
      <c r="H188" s="4"/>
      <c r="I188" s="4"/>
      <c r="J188" s="73">
        <v>1601</v>
      </c>
      <c r="K188" s="7"/>
      <c r="L188" s="8"/>
      <c r="M188" s="4"/>
      <c r="N188" s="4"/>
    </row>
    <row r="189" spans="1:14" ht="15.75" thickBot="1">
      <c r="A189" s="11"/>
      <c r="B189" s="4"/>
      <c r="C189" s="4"/>
      <c r="D189" s="4"/>
      <c r="E189" s="4"/>
      <c r="F189" s="4"/>
      <c r="G189" s="4"/>
      <c r="H189" s="4"/>
      <c r="I189" s="4"/>
      <c r="J189" s="72">
        <f>SUM(J186:J188)</f>
        <v>7956</v>
      </c>
      <c r="K189" s="8"/>
      <c r="L189" s="8"/>
      <c r="M189" s="4"/>
      <c r="N189" s="4"/>
    </row>
    <row r="190" spans="1:14" ht="15.75" thickTop="1">
      <c r="A190" s="11"/>
      <c r="B190" s="4"/>
      <c r="C190" s="4"/>
      <c r="D190" s="4"/>
      <c r="E190" s="4"/>
      <c r="F190" s="4"/>
      <c r="G190" s="4"/>
      <c r="H190" s="4"/>
      <c r="I190" s="4"/>
      <c r="J190" s="7"/>
      <c r="K190" s="7"/>
      <c r="L190" s="8"/>
      <c r="M190" s="4"/>
      <c r="N190" s="4"/>
    </row>
    <row r="191" spans="1:14" ht="15">
      <c r="A191" s="74" t="s">
        <v>93</v>
      </c>
      <c r="B191" s="11" t="s">
        <v>94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">
      <c r="A192" s="11"/>
      <c r="B192" s="4" t="s">
        <v>155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5">
      <c r="A193" s="1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5">
      <c r="A194" s="74" t="s">
        <v>95</v>
      </c>
      <c r="B194" s="11" t="s">
        <v>96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5">
      <c r="A195" s="11"/>
      <c r="B195" s="4" t="s">
        <v>116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2" ht="15">
      <c r="A196" s="1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4" ht="15">
      <c r="A197" s="74" t="s">
        <v>97</v>
      </c>
      <c r="B197" s="11" t="s">
        <v>98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5">
      <c r="A198" s="11"/>
      <c r="B198" s="4" t="s">
        <v>117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5">
      <c r="A199" s="1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5">
      <c r="A200" s="75" t="s">
        <v>99</v>
      </c>
      <c r="B200" s="11" t="s">
        <v>100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5">
      <c r="A201" s="70" t="s">
        <v>89</v>
      </c>
      <c r="B201" s="11" t="s">
        <v>138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5">
      <c r="A202" s="11"/>
      <c r="B202" s="4" t="s">
        <v>185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5">
      <c r="A203" s="11"/>
      <c r="B203" s="4" t="s">
        <v>186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5">
      <c r="A204" s="11"/>
      <c r="B204" s="4" t="s">
        <v>187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5">
      <c r="A205" s="1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5">
      <c r="A206" s="11"/>
      <c r="B206" s="4"/>
      <c r="C206" s="4"/>
      <c r="D206" s="4"/>
      <c r="E206" s="4"/>
      <c r="F206" s="36" t="s">
        <v>14</v>
      </c>
      <c r="G206" s="37"/>
      <c r="H206" s="37" t="s">
        <v>16</v>
      </c>
      <c r="I206" s="37"/>
      <c r="J206" s="36" t="s">
        <v>17</v>
      </c>
      <c r="K206" s="37"/>
      <c r="L206" s="37" t="s">
        <v>16</v>
      </c>
      <c r="M206" s="4"/>
      <c r="N206" s="4"/>
    </row>
    <row r="207" spans="1:14" ht="15">
      <c r="A207" s="11"/>
      <c r="B207" s="4"/>
      <c r="C207" s="4"/>
      <c r="D207" s="4"/>
      <c r="E207" s="4"/>
      <c r="F207" s="36" t="s">
        <v>15</v>
      </c>
      <c r="G207" s="37"/>
      <c r="H207" s="37" t="s">
        <v>15</v>
      </c>
      <c r="I207" s="37"/>
      <c r="J207" s="36" t="s">
        <v>18</v>
      </c>
      <c r="K207" s="37"/>
      <c r="L207" s="37" t="s">
        <v>18</v>
      </c>
      <c r="M207" s="4"/>
      <c r="N207" s="4"/>
    </row>
    <row r="208" spans="1:14" ht="15">
      <c r="A208" s="11"/>
      <c r="B208" s="4"/>
      <c r="C208" s="4"/>
      <c r="D208" s="4"/>
      <c r="E208" s="4"/>
      <c r="F208" s="38" t="s">
        <v>314</v>
      </c>
      <c r="G208" s="37"/>
      <c r="H208" s="39" t="s">
        <v>176</v>
      </c>
      <c r="I208" s="37"/>
      <c r="J208" s="40" t="str">
        <f>+F208</f>
        <v>31/12/2007</v>
      </c>
      <c r="K208" s="37"/>
      <c r="L208" s="41" t="str">
        <f>+H208</f>
        <v>31/12/2006</v>
      </c>
      <c r="M208" s="4"/>
      <c r="N208" s="4"/>
    </row>
    <row r="209" spans="1:14" ht="15">
      <c r="A209" s="1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5">
      <c r="A210" s="11"/>
      <c r="B210" s="4" t="s">
        <v>291</v>
      </c>
      <c r="C210" s="4"/>
      <c r="D210" s="4"/>
      <c r="E210" s="4"/>
      <c r="F210" s="26">
        <f>+'P&amp;L'!E32</f>
        <v>-1216</v>
      </c>
      <c r="G210" s="26"/>
      <c r="H210" s="26">
        <f>+'P&amp;L'!G32</f>
        <v>-1342</v>
      </c>
      <c r="I210" s="26"/>
      <c r="J210" s="26">
        <f>+'P&amp;L'!I32</f>
        <v>-4130</v>
      </c>
      <c r="K210" s="26"/>
      <c r="L210" s="26">
        <f>+'P&amp;L'!K32</f>
        <v>-1690</v>
      </c>
      <c r="M210" s="4"/>
      <c r="N210" s="4"/>
    </row>
    <row r="211" spans="1:14" ht="15">
      <c r="A211" s="11"/>
      <c r="B211" s="4"/>
      <c r="C211" s="4" t="s">
        <v>165</v>
      </c>
      <c r="D211" s="4"/>
      <c r="E211" s="4"/>
      <c r="F211" s="26"/>
      <c r="G211" s="26"/>
      <c r="H211" s="26"/>
      <c r="I211" s="26"/>
      <c r="J211" s="26"/>
      <c r="K211" s="26"/>
      <c r="L211" s="26"/>
      <c r="M211" s="4"/>
      <c r="N211" s="4"/>
    </row>
    <row r="212" spans="1:14" ht="15">
      <c r="A212" s="11"/>
      <c r="B212" s="20" t="s">
        <v>139</v>
      </c>
      <c r="C212" s="4"/>
      <c r="D212" s="4"/>
      <c r="E212" s="4"/>
      <c r="F212" s="26">
        <v>31418</v>
      </c>
      <c r="G212" s="26"/>
      <c r="H212" s="26">
        <v>28264</v>
      </c>
      <c r="I212" s="26"/>
      <c r="J212" s="26">
        <v>30856</v>
      </c>
      <c r="K212" s="26"/>
      <c r="L212" s="26">
        <v>27448</v>
      </c>
      <c r="M212" s="4"/>
      <c r="N212" s="4"/>
    </row>
    <row r="213" spans="1:14" ht="15">
      <c r="A213" s="11"/>
      <c r="B213" s="20" t="s">
        <v>140</v>
      </c>
      <c r="C213" s="4"/>
      <c r="D213" s="4"/>
      <c r="E213" s="4"/>
      <c r="F213" s="26"/>
      <c r="G213" s="26"/>
      <c r="H213" s="26"/>
      <c r="I213" s="26"/>
      <c r="J213" s="26"/>
      <c r="K213" s="26"/>
      <c r="L213" s="26"/>
      <c r="M213" s="4"/>
      <c r="N213" s="4"/>
    </row>
    <row r="214" spans="1:14" ht="15">
      <c r="A214" s="11"/>
      <c r="B214" s="4"/>
      <c r="C214" s="4"/>
      <c r="D214" s="4"/>
      <c r="E214" s="4"/>
      <c r="F214" s="26"/>
      <c r="G214" s="26"/>
      <c r="H214" s="26"/>
      <c r="I214" s="26"/>
      <c r="J214" s="26"/>
      <c r="K214" s="26"/>
      <c r="L214" s="26"/>
      <c r="M214" s="4"/>
      <c r="N214" s="4"/>
    </row>
    <row r="215" spans="1:14" ht="15">
      <c r="A215" s="11"/>
      <c r="B215" s="4" t="s">
        <v>292</v>
      </c>
      <c r="C215" s="4"/>
      <c r="D215" s="4"/>
      <c r="E215" s="4"/>
      <c r="F215" s="65">
        <f>+F210/F212*100</f>
        <v>-3.8703927684766692</v>
      </c>
      <c r="G215" s="65"/>
      <c r="H215" s="65">
        <f>+H210/H212*100</f>
        <v>-4.748089442400227</v>
      </c>
      <c r="I215" s="65"/>
      <c r="J215" s="65">
        <f>+J210/J212*100</f>
        <v>-13.38475499092559</v>
      </c>
      <c r="K215" s="65"/>
      <c r="L215" s="65">
        <f>+L210/L212*100</f>
        <v>-6.157097056251821</v>
      </c>
      <c r="M215" s="4"/>
      <c r="N215" s="4"/>
    </row>
    <row r="216" spans="1:14" ht="15">
      <c r="A216" s="11"/>
      <c r="B216" s="4"/>
      <c r="C216" s="4" t="s">
        <v>166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5">
      <c r="A217" s="1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5">
      <c r="A218" s="70" t="s">
        <v>146</v>
      </c>
      <c r="B218" s="11" t="s">
        <v>141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5">
      <c r="A219" s="70"/>
      <c r="B219" s="4" t="s">
        <v>251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5">
      <c r="A220" s="70"/>
      <c r="B220" s="4" t="s">
        <v>252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5">
      <c r="A221" s="70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5">
      <c r="A222" s="70"/>
      <c r="B222" s="4" t="s">
        <v>310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5">
      <c r="A223" s="70"/>
      <c r="B223" s="4" t="s">
        <v>346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5">
      <c r="A224" s="70"/>
      <c r="B224" s="4" t="s">
        <v>347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5">
      <c r="A225" s="70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5">
      <c r="A226" s="70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4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2" ht="15">
      <c r="A228" s="11" t="s">
        <v>101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5">
      <c r="A229" s="1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5">
      <c r="A230" s="11" t="s">
        <v>348</v>
      </c>
      <c r="B230" s="4"/>
      <c r="C230" s="4"/>
      <c r="D230" s="76"/>
      <c r="E230" s="4"/>
      <c r="F230" s="4"/>
      <c r="G230" s="4"/>
      <c r="H230" s="4"/>
      <c r="I230" s="4"/>
      <c r="J230" s="4"/>
      <c r="K230" s="4"/>
      <c r="L230" s="4"/>
    </row>
    <row r="231" spans="1:12" ht="14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</sheetData>
  <printOptions/>
  <pageMargins left="0.67" right="0.18" top="0.57" bottom="0.53" header="0.81" footer="0.33"/>
  <pageSetup horizontalDpi="300" verticalDpi="300" orientation="portrait" paperSize="9" r:id="rId1"/>
  <rowBreaks count="4" manualBreakCount="4">
    <brk id="48" max="255" man="1"/>
    <brk id="99" max="255" man="1"/>
    <brk id="145" max="255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2008-02-23T02:34:00Z</cp:lastPrinted>
  <dcterms:created xsi:type="dcterms:W3CDTF">2002-11-14T03:14:11Z</dcterms:created>
  <dcterms:modified xsi:type="dcterms:W3CDTF">2008-02-28T08:24:44Z</dcterms:modified>
  <cp:category/>
  <cp:version/>
  <cp:contentType/>
  <cp:contentStatus/>
</cp:coreProperties>
</file>